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65" tabRatio="598" firstSheet="5" activeTab="13"/>
  </bookViews>
  <sheets>
    <sheet name="Define" sheetId="1" state="hidden" r:id="rId1"/>
    <sheet name="一般公共预算收入" sheetId="2" r:id="rId2"/>
    <sheet name="一般公共预算支出" sheetId="3" r:id="rId3"/>
    <sheet name="全市政府基金收入" sheetId="4" r:id="rId4"/>
    <sheet name="全市政府基金支出" sheetId="5" r:id="rId5"/>
    <sheet name="全市社保基金" sheetId="6" r:id="rId6"/>
    <sheet name="全市国有资本经营" sheetId="7" r:id="rId7"/>
    <sheet name="全市大口径" sheetId="8" r:id="rId8"/>
    <sheet name="政府限额分配表" sheetId="9" r:id="rId9"/>
    <sheet name="本级收入" sheetId="10" r:id="rId10"/>
    <sheet name="本级支出" sheetId="11" r:id="rId11"/>
    <sheet name="市级基金收支" sheetId="12" r:id="rId12"/>
    <sheet name="本级社保基金" sheetId="13" r:id="rId13"/>
    <sheet name="市级国有资本经营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3P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 localSheetId="8">#REF!</definedName>
    <definedName name="A1_">#REF!</definedName>
    <definedName name="A2_" localSheetId="8">#REF!</definedName>
    <definedName name="A2_">#REF!</definedName>
    <definedName name="aa">"b2:f14"</definedName>
    <definedName name="DATABASE" localSheetId="9" hidden="1">'本级收入'!$A$4:$F$30</definedName>
    <definedName name="DATABASE" localSheetId="10" hidden="1">'本级支出'!$A$4:$F$25</definedName>
    <definedName name="DATABASE" localSheetId="7" hidden="1">'全市大口径'!$A$4:$F$33</definedName>
    <definedName name="DATABASE" localSheetId="1" hidden="1">'一般公共预算收入'!$A$4:$F$31</definedName>
    <definedName name="DATABASE" localSheetId="2" hidden="1">'一般公共预算支出'!$A$4:$F$25</definedName>
    <definedName name="datedba">#REF!</definedName>
    <definedName name="GR" localSheetId="8">'[4]人员经费表'!#REF!</definedName>
    <definedName name="GR">'[4]人员经费表'!#REF!</definedName>
    <definedName name="MCH">#REF!</definedName>
    <definedName name="_xlnm.Print_Area" localSheetId="9">'本级收入'!$A$1:$F$31</definedName>
    <definedName name="_xlnm.Print_Area" localSheetId="10">'本级支出'!$A$1:$F$25</definedName>
    <definedName name="_xlnm.Print_Area" localSheetId="7">'全市大口径'!$A$5:$F$33</definedName>
    <definedName name="_xlnm.Print_Area" localSheetId="6">'全市国有资本经营'!$A$1:$F$15</definedName>
    <definedName name="_xlnm.Print_Area" localSheetId="5">'全市社保基金'!$A$1:$F$21</definedName>
    <definedName name="_xlnm.Print_Area" localSheetId="3">'全市政府基金收入'!$A$1:$F$18</definedName>
    <definedName name="_xlnm.Print_Area" localSheetId="4">'全市政府基金支出'!$A$1:$F$30</definedName>
    <definedName name="_xlnm.Print_Area" localSheetId="13">'市级国有资本经营'!$A$1:$F$15</definedName>
    <definedName name="_xlnm.Print_Area" localSheetId="11">'市级基金收支'!$A$1:$F$45</definedName>
    <definedName name="_xlnm.Print_Area" localSheetId="1">'一般公共预算收入'!$A$1:$F$30</definedName>
    <definedName name="_xlnm.Print_Area" localSheetId="2">'一般公共预算支出'!$A$5:$F$25</definedName>
    <definedName name="_xlnm.Print_Area" localSheetId="8">'政府限额分配表'!$A$1:$N$14</definedName>
    <definedName name="_xlnm.Print_Titles" localSheetId="9">'本级收入'!$1:$4</definedName>
    <definedName name="_xlnm.Print_Titles" localSheetId="10">'本级支出'!$1:$4</definedName>
    <definedName name="_xlnm.Print_Titles" localSheetId="7">'全市大口径'!$1:$4</definedName>
    <definedName name="_xlnm.Print_Titles" localSheetId="6">'全市国有资本经营'!$2:$3</definedName>
    <definedName name="_xlnm.Print_Titles" localSheetId="13">'市级国有资本经营'!$2:$3</definedName>
    <definedName name="_xlnm.Print_Titles" localSheetId="1">'一般公共预算收入'!$1:$4</definedName>
    <definedName name="_xlnm.Print_Titles" localSheetId="2">'一般公共预算支出'!$1:$4</definedName>
    <definedName name="_xlnm.Print_Titles" localSheetId="8">'政府限额分配表'!$1:$5</definedName>
    <definedName name="_xlnm.Print_Titles" hidden="1">#N/A</definedName>
    <definedName name="RS" localSheetId="8">#REF!</definedName>
    <definedName name="RS">#REF!</definedName>
    <definedName name="TILE13">#REF!</definedName>
    <definedName name="TILE4">#REF!</definedName>
    <definedName name="表1">'[5]月报'!$A$5:$C$147</definedName>
    <definedName name="地区名称">#REF!</definedName>
    <definedName name="工资">'[6]月报'!$A$5:$C$147</definedName>
    <definedName name="两税比重22">#REF!</definedName>
    <definedName name="年终结算" localSheetId="8">'[4]人员经费表'!#REF!</definedName>
    <definedName name="年终结算">'[4]人员经费表'!#REF!</definedName>
    <definedName name="月报">'[7]月报'!$A$5:$C$147</definedName>
    <definedName name="月报1">'[7]月报'!$A$5:$C$147</definedName>
    <definedName name="专项">#REF!</definedName>
  </definedNames>
  <calcPr fullCalcOnLoad="1"/>
</workbook>
</file>

<file path=xl/sharedStrings.xml><?xml version="1.0" encoding="utf-8"?>
<sst xmlns="http://schemas.openxmlformats.org/spreadsheetml/2006/main" count="395" uniqueCount="178">
  <si>
    <t>ERRANGE_O=</t>
  </si>
  <si>
    <t>B7:F26</t>
  </si>
  <si>
    <t>ERLINESTART_O=</t>
  </si>
  <si>
    <t>ERCOLUMNSTART_O=</t>
  </si>
  <si>
    <t>ERLINEEND_O=</t>
  </si>
  <si>
    <t>ERCOLUMNEND_O=</t>
  </si>
  <si>
    <t>增值税</t>
  </si>
  <si>
    <t>消费税</t>
  </si>
  <si>
    <t>企业所得税</t>
  </si>
  <si>
    <t>个人所得税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</si>
  <si>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</si>
  <si>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</si>
  <si>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</si>
  <si>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</si>
  <si>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</si>
  <si>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</si>
  <si>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</si>
  <si>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</si>
  <si>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</si>
  <si>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住房保障支出</t>
  </si>
  <si>
    <t>2018年全市一般公共预算收入执行情况表</t>
  </si>
  <si>
    <t>单位：万元</t>
  </si>
  <si>
    <t>项　　　　目</t>
  </si>
  <si>
    <t>预算数</t>
  </si>
  <si>
    <t>执行数</t>
  </si>
  <si>
    <t>占预算的%</t>
  </si>
  <si>
    <t>上年执行数</t>
  </si>
  <si>
    <t>增长%</t>
  </si>
  <si>
    <t>一般公共预算收入合计</t>
  </si>
  <si>
    <t>税收收入小计</t>
  </si>
  <si>
    <t>营业税</t>
  </si>
  <si>
    <t>企业所得税退税</t>
  </si>
  <si>
    <t>资源税</t>
  </si>
  <si>
    <t>固定资产投资方向调节税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</si>
  <si>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</si>
  <si>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</si>
  <si>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</si>
  <si>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</si>
  <si>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</si>
  <si>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</si>
  <si>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</si>
  <si>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</si>
  <si>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</si>
  <si>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</t>
  </si>
  <si>
    <t>非税收入小计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</si>
  <si>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</si>
  <si>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</si>
  <si>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</si>
  <si>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</si>
  <si>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</si>
  <si>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</si>
  <si>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政府住房基金收入</t>
  </si>
  <si>
    <t>2018年全市一般公共预算支出执行情况表</t>
  </si>
  <si>
    <t>变动预算数</t>
  </si>
  <si>
    <t>一般公共预算支出</t>
  </si>
  <si>
    <t>一般公共服务</t>
  </si>
  <si>
    <t>外交</t>
  </si>
  <si>
    <t>国防</t>
  </si>
  <si>
    <t>公共安全</t>
  </si>
  <si>
    <t>资源勘探电力信息等事务</t>
  </si>
  <si>
    <t>商业服务业等事务</t>
  </si>
  <si>
    <t>国土资源气象等事务</t>
  </si>
  <si>
    <t>粮油物资储备等管理事务</t>
  </si>
  <si>
    <t>其他支出</t>
  </si>
  <si>
    <t>债务还本付息支出</t>
  </si>
  <si>
    <t>2018年全市政府性基金收入执行情况表</t>
  </si>
  <si>
    <t>政府性基金收入合计</t>
  </si>
  <si>
    <t>新型墙体材料专项基金收入</t>
  </si>
  <si>
    <t>育林基金收入</t>
  </si>
  <si>
    <t>地方水利建设基金收入</t>
  </si>
  <si>
    <t>残疾人就业保障金收入</t>
  </si>
  <si>
    <t>城市公用事业附加收入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</si>
  <si>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</si>
  <si>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</si>
  <si>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</si>
  <si>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</si>
  <si>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</si>
  <si>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水土保持补偿费收入</t>
  </si>
  <si>
    <t>其他政府性基金收入</t>
  </si>
  <si>
    <t>2018年全市政府性基金支出执行情况表</t>
  </si>
  <si>
    <t>政府性基金支出合计</t>
  </si>
  <si>
    <t>　　文化体育与传媒支出</t>
  </si>
  <si>
    <t xml:space="preserve">    大中型水库移民后期扶持基金支出</t>
  </si>
  <si>
    <t xml:space="preserve">    小型水库移民扶助基金支出</t>
  </si>
  <si>
    <t xml:space="preserve">    残疾人就业保障金支出</t>
  </si>
  <si>
    <t xml:space="preserve">    政府住房基金支出</t>
  </si>
  <si>
    <t xml:space="preserve">    国有土地使用权出让收入支出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</si>
  <si>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</si>
  <si>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</si>
  <si>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</si>
  <si>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新增建设用地土地有偿使用费安排的支出</t>
  </si>
  <si>
    <t xml:space="preserve">    城市基础设施配套费安排的支出</t>
  </si>
  <si>
    <t xml:space="preserve">    污水处理费安排的支出</t>
  </si>
  <si>
    <t xml:space="preserve">    育林基金支出</t>
  </si>
  <si>
    <t xml:space="preserve">    森林植被恢复费安排的支出</t>
  </si>
  <si>
    <t xml:space="preserve">    中央水利建设基金支出</t>
  </si>
  <si>
    <t xml:space="preserve">    地方水利建设基金支出</t>
  </si>
  <si>
    <t xml:space="preserve">    大中型水库库区基金支出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</si>
  <si>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水土保持补偿费安排的支出</t>
    </r>
  </si>
  <si>
    <t xml:space="preserve">    民航发展基金支出</t>
  </si>
  <si>
    <t xml:space="preserve">    散装水泥专项资金支出</t>
  </si>
  <si>
    <t xml:space="preserve">    新型墙体材料专项基金支出</t>
  </si>
  <si>
    <t xml:space="preserve">    旅游发展基金支出</t>
  </si>
  <si>
    <t xml:space="preserve">    彩票公益金安排的支出</t>
  </si>
  <si>
    <t xml:space="preserve">    其他政府性基金支出</t>
  </si>
  <si>
    <t xml:space="preserve">    地方政府专项债务付息支出</t>
  </si>
  <si>
    <t>2018年全市社会保险基金收支情况表</t>
  </si>
  <si>
    <t>项目及名称</t>
  </si>
  <si>
    <t>一、社保基金收入合计</t>
  </si>
  <si>
    <t>1.企业职工基本养老保险基金</t>
  </si>
  <si>
    <t>2.失业保险基金</t>
  </si>
  <si>
    <t>3.城镇职工医疗基本保险基金</t>
  </si>
  <si>
    <t>4.工伤保险基金</t>
  </si>
  <si>
    <t>5.生育保险基金</t>
  </si>
  <si>
    <t>6.城乡居民基本养老保险基金</t>
  </si>
  <si>
    <t>7.居民基本医疗保险基金</t>
  </si>
  <si>
    <t>8.机关事业单位养老保险</t>
  </si>
  <si>
    <t>二、社保基金支出合计</t>
  </si>
  <si>
    <t>2018年全市国有资本经营预算收支情况表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</si>
  <si>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</si>
  <si>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一、预算收入合计</t>
  </si>
  <si>
    <t>利润收入</t>
  </si>
  <si>
    <t>股利、股息收入</t>
  </si>
  <si>
    <t>产权转让收入</t>
  </si>
  <si>
    <t>清算收入</t>
  </si>
  <si>
    <t xml:space="preserve">   上年结余收入</t>
  </si>
  <si>
    <t>二、预算支出合计</t>
  </si>
  <si>
    <t>补充社保基金支出</t>
  </si>
  <si>
    <t>解决历史遗留问题及改革成本支出</t>
  </si>
  <si>
    <t>国有企业政策性补贴</t>
  </si>
  <si>
    <t xml:space="preserve">   调出资金</t>
  </si>
  <si>
    <t>2018年全市大口径财政收入执行情况表</t>
  </si>
  <si>
    <t>大口径财政收入合计</t>
  </si>
  <si>
    <t>税收收入</t>
  </si>
  <si>
    <t>非税收入</t>
  </si>
  <si>
    <t>国有资源有偿使用收入</t>
  </si>
  <si>
    <t>贷款转贷回收本金收入</t>
  </si>
  <si>
    <t>政府性基金收入</t>
  </si>
  <si>
    <t>2018年地方政府债务限额分配表</t>
  </si>
  <si>
    <t>地区</t>
  </si>
  <si>
    <t>债务限额</t>
  </si>
  <si>
    <r>
      <t>外债转贷</t>
    </r>
    <r>
      <rPr>
        <b/>
        <sz val="11"/>
        <rFont val="宋体"/>
        <family val="0"/>
      </rPr>
      <t>（一般债务）</t>
    </r>
  </si>
  <si>
    <t>2017年债务限额</t>
  </si>
  <si>
    <t>2018年债务限额</t>
  </si>
  <si>
    <t>合计</t>
  </si>
  <si>
    <t>一般债券</t>
  </si>
  <si>
    <t>专项债券</t>
  </si>
  <si>
    <t>一般债务</t>
  </si>
  <si>
    <t>专项债务</t>
  </si>
  <si>
    <t>小计</t>
  </si>
  <si>
    <t>其他债券</t>
  </si>
  <si>
    <t>土地储备</t>
  </si>
  <si>
    <t>棚户区改造</t>
  </si>
  <si>
    <t>张掖市</t>
  </si>
  <si>
    <t>市本级</t>
  </si>
  <si>
    <t>甘州区</t>
  </si>
  <si>
    <t>肃南县</t>
  </si>
  <si>
    <t>民乐县</t>
  </si>
  <si>
    <t>临泽县</t>
  </si>
  <si>
    <t>高台县</t>
  </si>
  <si>
    <t>山丹县</t>
  </si>
  <si>
    <t>2018年市级一般公共预算收入执行情况表</t>
  </si>
  <si>
    <t>2018年市级一般公共预算支出执行情况表</t>
  </si>
  <si>
    <t>结转</t>
  </si>
  <si>
    <t>一般公共预算支出合计</t>
  </si>
  <si>
    <t>2018年市级政府性基金执行情况表</t>
  </si>
  <si>
    <t>地方教育附加收入</t>
  </si>
  <si>
    <t>彩票销售机构业务费</t>
  </si>
  <si>
    <t xml:space="preserve">    地方教育附加安排的支出</t>
  </si>
  <si>
    <t xml:space="preserve">    文化事业建设费安排的支出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</si>
  <si>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污水处理费安排的支出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</si>
  <si>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水土保持补偿费安排的支出</t>
    </r>
  </si>
  <si>
    <t>2018年市级社会保险基金收支情况表</t>
  </si>
  <si>
    <t>完成数</t>
  </si>
  <si>
    <t>6.机关事业单位养老保险</t>
  </si>
  <si>
    <t>2018年市级国有资本经营预算收支情况表</t>
  </si>
  <si>
    <t>国有土地使用权出让收入</t>
  </si>
  <si>
    <t>2018年新增债券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</si>
</sst>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-&quot;$&quot;* #,##0_-;\-&quot;$&quot;* #,##0_-;_-&quot;$&quot;* &quot;-&quot;_-;_-@_-"/>
    <numFmt numFmtId="178" formatCode="\$#,##0.00;\(\$#,##0.00\)"/>
    <numFmt numFmtId="179" formatCode="\$#,##0;\(\$#,##0\)"/>
    <numFmt numFmtId="180" formatCode="#,##0;\-#,##0;&quot;-&quot;"/>
    <numFmt numFmtId="181" formatCode="#,##0;\(#,##0\)"/>
    <numFmt numFmtId="182" formatCode="_ &quot;¥&quot;* #,##0_ ;_ &quot;¥&quot;* \-#,##0_ ;_ &quot;¥&quot;* \-_ ;_ @_ "/>
    <numFmt numFmtId="183" formatCode="* #,##0;* \-#,##0;* &quot;-&quot;;@"/>
    <numFmt numFmtId="184" formatCode="&quot;¥&quot;* _-#,##0.00;&quot;¥&quot;* \-#,##0.00;&quot;¥&quot;* _-&quot;-&quot;??;@"/>
    <numFmt numFmtId="185" formatCode="_-* #,##0.00_$_-;\-* #,##0.00_$_-;_-* &quot;-&quot;??_$_-;_-@_-"/>
    <numFmt numFmtId="186" formatCode="0.0"/>
    <numFmt numFmtId="187" formatCode="_-* #,##0_$_-;\-* #,##0_$_-;_-* &quot;-&quot;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0;_琀"/>
    <numFmt numFmtId="191" formatCode="0.00_);[Red]\(0.00\)"/>
    <numFmt numFmtId="192" formatCode="0.00_ "/>
    <numFmt numFmtId="193" formatCode="0;_頀"/>
    <numFmt numFmtId="194" formatCode="0;_"/>
    <numFmt numFmtId="195" formatCode="0_);[Red]\(0\)"/>
    <numFmt numFmtId="196" formatCode="0_ "/>
    <numFmt numFmtId="197" formatCode="#,##0.00_ 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2"/>
      <name val="Courier"/>
      <family val="3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Times New Roman"/>
      <family val="1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Times New Roman"/>
      <family val="1"/>
    </font>
    <font>
      <b/>
      <sz val="15"/>
      <color indexed="62"/>
      <name val="宋体"/>
      <family val="0"/>
    </font>
    <font>
      <sz val="12"/>
      <name val="??ì?"/>
      <family val="2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name val="Helv"/>
      <family val="2"/>
    </font>
    <font>
      <sz val="12"/>
      <name val="Arial"/>
      <family val="2"/>
    </font>
    <font>
      <sz val="12"/>
      <color indexed="20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sz val="11"/>
      <color indexed="20"/>
      <name val="宋体"/>
      <family val="0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sz val="11"/>
      <color indexed="60"/>
      <name val="宋体"/>
      <family val="0"/>
    </font>
    <font>
      <sz val="8"/>
      <name val="Times New Roman"/>
      <family val="1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8"/>
      <name val="Arial"/>
      <family val="2"/>
    </font>
    <font>
      <sz val="11"/>
      <color indexed="16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b/>
      <sz val="11"/>
      <color indexed="4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b/>
      <sz val="12"/>
      <name val="宋体"/>
      <family val="0"/>
    </font>
    <font>
      <b/>
      <sz val="18"/>
      <name val="黑体"/>
      <family val="3"/>
    </font>
    <font>
      <sz val="16"/>
      <name val="宋体"/>
      <family val="0"/>
    </font>
    <font>
      <b/>
      <sz val="20"/>
      <name val="黑体"/>
      <family val="3"/>
    </font>
    <font>
      <sz val="18"/>
      <name val="黑体"/>
      <family val="3"/>
    </font>
    <font>
      <sz val="12"/>
      <color indexed="10"/>
      <name val="宋体"/>
      <family val="0"/>
    </font>
    <font>
      <b/>
      <sz val="2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 applyNumberFormat="0" applyFont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7" borderId="0" applyNumberFormat="0" applyBorder="0" applyAlignment="0" applyProtection="0"/>
    <xf numFmtId="0" fontId="7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" fillId="11" borderId="0" applyNumberFormat="0" applyBorder="0" applyAlignment="0" applyProtection="0"/>
    <xf numFmtId="0" fontId="7" fillId="13" borderId="0" applyNumberFormat="0" applyBorder="0" applyAlignment="0" applyProtection="0"/>
    <xf numFmtId="0" fontId="3" fillId="11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11" borderId="0" applyNumberFormat="0" applyBorder="0" applyAlignment="0" applyProtection="0"/>
    <xf numFmtId="0" fontId="7" fillId="18" borderId="0" applyNumberFormat="0" applyBorder="0" applyAlignment="0" applyProtection="0"/>
    <xf numFmtId="0" fontId="3" fillId="11" borderId="0" applyNumberFormat="0" applyBorder="0" applyAlignment="0" applyProtection="0"/>
    <xf numFmtId="0" fontId="7" fillId="18" borderId="0" applyNumberFormat="0" applyBorder="0" applyAlignment="0" applyProtection="0"/>
    <xf numFmtId="0" fontId="3" fillId="11" borderId="0" applyNumberFormat="0" applyBorder="0" applyAlignment="0" applyProtection="0"/>
    <xf numFmtId="0" fontId="7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0" borderId="0" applyNumberFormat="0" applyBorder="0" applyAlignment="0" applyProtection="0"/>
    <xf numFmtId="0" fontId="7" fillId="17" borderId="0" applyNumberFormat="0" applyBorder="0" applyAlignment="0" applyProtection="0"/>
    <xf numFmtId="0" fontId="3" fillId="10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" fillId="7" borderId="0" applyNumberFormat="0" applyBorder="0" applyAlignment="0" applyProtection="0"/>
    <xf numFmtId="0" fontId="7" fillId="19" borderId="0" applyNumberFormat="0" applyBorder="0" applyAlignment="0" applyProtection="0"/>
    <xf numFmtId="0" fontId="3" fillId="7" borderId="0" applyNumberFormat="0" applyBorder="0" applyAlignment="0" applyProtection="0"/>
    <xf numFmtId="0" fontId="7" fillId="19" borderId="0" applyNumberFormat="0" applyBorder="0" applyAlignment="0" applyProtection="0"/>
    <xf numFmtId="0" fontId="3" fillId="7" borderId="0" applyNumberFormat="0" applyBorder="0" applyAlignment="0" applyProtection="0"/>
    <xf numFmtId="0" fontId="7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19" borderId="0" applyNumberFormat="0" applyBorder="0" applyAlignment="0" applyProtection="0"/>
    <xf numFmtId="0" fontId="31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2" borderId="0" applyNumberFormat="0" applyBorder="0" applyAlignment="0" applyProtection="0"/>
    <xf numFmtId="180" fontId="2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1" fontId="41" fillId="0" borderId="0">
      <alignment/>
      <protection/>
    </xf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41" fillId="0" borderId="0">
      <alignment/>
      <protection/>
    </xf>
    <xf numFmtId="0" fontId="38" fillId="0" borderId="0" applyProtection="0">
      <alignment/>
    </xf>
    <xf numFmtId="179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8" fillId="0" borderId="0" applyProtection="0">
      <alignment/>
    </xf>
    <xf numFmtId="0" fontId="28" fillId="11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0" fontId="51" fillId="0" borderId="0" applyProtection="0">
      <alignment/>
    </xf>
    <xf numFmtId="0" fontId="27" fillId="0" borderId="0" applyProtection="0">
      <alignment/>
    </xf>
    <xf numFmtId="0" fontId="28" fillId="4" borderId="3" applyNumberFormat="0" applyBorder="0" applyAlignment="0" applyProtection="0"/>
    <xf numFmtId="37" fontId="40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3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" fontId="4" fillId="0" borderId="0">
      <alignment/>
      <protection/>
    </xf>
    <xf numFmtId="0" fontId="0" fillId="0" borderId="0" applyNumberFormat="0" applyFill="0" applyBorder="0" applyAlignment="0" applyProtection="0"/>
    <xf numFmtId="0" fontId="38" fillId="0" borderId="4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5" applyNumberFormat="0" applyFill="0" applyAlignment="0" applyProtection="0"/>
    <xf numFmtId="0" fontId="33" fillId="0" borderId="7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12" fillId="0" borderId="6" applyNumberFormat="0" applyFill="0" applyAlignment="0" applyProtection="0"/>
    <xf numFmtId="0" fontId="33" fillId="0" borderId="8" applyNumberFormat="0" applyFill="0" applyAlignment="0" applyProtection="0"/>
    <xf numFmtId="0" fontId="12" fillId="0" borderId="5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1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9" applyNumberFormat="0" applyFill="0" applyAlignment="0" applyProtection="0"/>
    <xf numFmtId="0" fontId="24" fillId="0" borderId="7" applyNumberFormat="0" applyFill="0" applyAlignment="0" applyProtection="0"/>
    <xf numFmtId="0" fontId="29" fillId="0" borderId="10" applyNumberFormat="0" applyFill="0" applyAlignment="0" applyProtection="0"/>
    <xf numFmtId="0" fontId="24" fillId="0" borderId="7" applyNumberFormat="0" applyFill="0" applyAlignment="0" applyProtection="0"/>
    <xf numFmtId="0" fontId="29" fillId="0" borderId="10" applyNumberFormat="0" applyFill="0" applyAlignment="0" applyProtection="0"/>
    <xf numFmtId="0" fontId="24" fillId="0" borderId="9" applyNumberFormat="0" applyFill="0" applyAlignment="0" applyProtection="0"/>
    <xf numFmtId="0" fontId="29" fillId="0" borderId="9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9" fillId="0" borderId="9" applyNumberFormat="0" applyFill="0" applyAlignment="0" applyProtection="0"/>
    <xf numFmtId="0" fontId="16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1" applyNumberFormat="0" applyFill="0" applyAlignment="0" applyProtection="0"/>
    <xf numFmtId="0" fontId="18" fillId="0" borderId="13" applyNumberFormat="0" applyFill="0" applyAlignment="0" applyProtection="0"/>
    <xf numFmtId="0" fontId="16" fillId="0" borderId="12" applyNumberFormat="0" applyFill="0" applyAlignment="0" applyProtection="0"/>
    <xf numFmtId="0" fontId="18" fillId="0" borderId="13" applyNumberFormat="0" applyFill="0" applyAlignment="0" applyProtection="0"/>
    <xf numFmtId="0" fontId="16" fillId="0" borderId="12" applyNumberFormat="0" applyFill="0" applyAlignment="0" applyProtection="0"/>
    <xf numFmtId="0" fontId="18" fillId="0" borderId="14" applyNumberFormat="0" applyFill="0" applyAlignment="0" applyProtection="0"/>
    <xf numFmtId="0" fontId="16" fillId="0" borderId="11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3">
      <alignment horizontal="distributed" vertical="center" wrapText="1"/>
      <protection/>
    </xf>
    <xf numFmtId="0" fontId="53" fillId="0" borderId="3">
      <alignment horizontal="distributed" vertical="center" wrapText="1"/>
      <protection/>
    </xf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35" fillId="6" borderId="0" applyNumberFormat="0" applyBorder="0" applyAlignment="0" applyProtection="0"/>
    <xf numFmtId="0" fontId="39" fillId="9" borderId="0" applyNumberFormat="0" applyBorder="0" applyAlignment="0" applyProtection="0"/>
    <xf numFmtId="0" fontId="42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2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39" fillId="9" borderId="0" applyNumberFormat="0" applyBorder="0" applyAlignment="0" applyProtection="0"/>
    <xf numFmtId="0" fontId="35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39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6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0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5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15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1" borderId="19" applyNumberFormat="0" applyAlignment="0" applyProtection="0"/>
    <xf numFmtId="0" fontId="9" fillId="11" borderId="19" applyNumberFormat="0" applyAlignment="0" applyProtection="0"/>
    <xf numFmtId="0" fontId="9" fillId="11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9" fillId="11" borderId="19" applyNumberFormat="0" applyAlignment="0" applyProtection="0"/>
    <xf numFmtId="0" fontId="8" fillId="4" borderId="19" applyNumberFormat="0" applyAlignment="0" applyProtection="0"/>
    <xf numFmtId="0" fontId="9" fillId="11" borderId="19" applyNumberFormat="0" applyAlignment="0" applyProtection="0"/>
    <xf numFmtId="0" fontId="9" fillId="11" borderId="19" applyNumberFormat="0" applyAlignment="0" applyProtection="0"/>
    <xf numFmtId="0" fontId="9" fillId="11" borderId="19" applyNumberFormat="0" applyAlignment="0" applyProtection="0"/>
    <xf numFmtId="0" fontId="9" fillId="11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9" fillId="4" borderId="19" applyNumberFormat="0" applyAlignment="0" applyProtection="0"/>
    <xf numFmtId="0" fontId="9" fillId="11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8" fillId="4" borderId="19" applyNumberFormat="0" applyAlignment="0" applyProtection="0"/>
    <xf numFmtId="0" fontId="9" fillId="11" borderId="19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56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44" fillId="22" borderId="20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59" fillId="0" borderId="22" applyNumberFormat="0" applyFill="0" applyAlignment="0" applyProtection="0"/>
    <xf numFmtId="0" fontId="59" fillId="0" borderId="21" applyNumberFormat="0" applyFill="0" applyAlignment="0" applyProtection="0"/>
    <xf numFmtId="0" fontId="20" fillId="0" borderId="22" applyNumberFormat="0" applyFill="0" applyAlignment="0" applyProtection="0"/>
    <xf numFmtId="0" fontId="59" fillId="0" borderId="22" applyNumberFormat="0" applyFill="0" applyAlignment="0" applyProtection="0"/>
    <xf numFmtId="0" fontId="20" fillId="0" borderId="22" applyNumberFormat="0" applyFill="0" applyAlignment="0" applyProtection="0"/>
    <xf numFmtId="0" fontId="59" fillId="0" borderId="22" applyNumberFormat="0" applyFill="0" applyAlignment="0" applyProtection="0"/>
    <xf numFmtId="0" fontId="20" fillId="0" borderId="22" applyNumberFormat="0" applyFill="0" applyAlignment="0" applyProtection="0"/>
    <xf numFmtId="0" fontId="5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59" fillId="0" borderId="2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>
      <alignment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" fillId="20" borderId="0" applyNumberFormat="0" applyBorder="0" applyAlignment="0" applyProtection="0"/>
    <xf numFmtId="0" fontId="7" fillId="27" borderId="0" applyNumberFormat="0" applyBorder="0" applyAlignment="0" applyProtection="0"/>
    <xf numFmtId="0" fontId="3" fillId="20" borderId="0" applyNumberFormat="0" applyBorder="0" applyAlignment="0" applyProtection="0"/>
    <xf numFmtId="0" fontId="7" fillId="27" borderId="0" applyNumberFormat="0" applyBorder="0" applyAlignment="0" applyProtection="0"/>
    <xf numFmtId="0" fontId="3" fillId="17" borderId="0" applyNumberFormat="0" applyBorder="0" applyAlignment="0" applyProtection="0"/>
    <xf numFmtId="0" fontId="7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3" fillId="21" borderId="0" applyNumberFormat="0" applyBorder="0" applyAlignment="0" applyProtection="0"/>
    <xf numFmtId="0" fontId="7" fillId="28" borderId="0" applyNumberFormat="0" applyBorder="0" applyAlignment="0" applyProtection="0"/>
    <xf numFmtId="0" fontId="3" fillId="21" borderId="0" applyNumberFormat="0" applyBorder="0" applyAlignment="0" applyProtection="0"/>
    <xf numFmtId="0" fontId="7" fillId="28" borderId="0" applyNumberFormat="0" applyBorder="0" applyAlignment="0" applyProtection="0"/>
    <xf numFmtId="0" fontId="3" fillId="28" borderId="0" applyNumberFormat="0" applyBorder="0" applyAlignment="0" applyProtection="0"/>
    <xf numFmtId="0" fontId="7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" fillId="30" borderId="0" applyNumberFormat="0" applyBorder="0" applyAlignment="0" applyProtection="0"/>
    <xf numFmtId="0" fontId="7" fillId="29" borderId="0" applyNumberFormat="0" applyBorder="0" applyAlignment="0" applyProtection="0"/>
    <xf numFmtId="0" fontId="3" fillId="30" borderId="0" applyNumberFormat="0" applyBorder="0" applyAlignment="0" applyProtection="0"/>
    <xf numFmtId="0" fontId="7" fillId="29" borderId="0" applyNumberFormat="0" applyBorder="0" applyAlignment="0" applyProtection="0"/>
    <xf numFmtId="0" fontId="3" fillId="29" borderId="0" applyNumberFormat="0" applyBorder="0" applyAlignment="0" applyProtection="0"/>
    <xf numFmtId="0" fontId="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20" borderId="0" applyNumberFormat="0" applyBorder="0" applyAlignment="0" applyProtection="0"/>
    <xf numFmtId="0" fontId="7" fillId="18" borderId="0" applyNumberFormat="0" applyBorder="0" applyAlignment="0" applyProtection="0"/>
    <xf numFmtId="0" fontId="3" fillId="20" borderId="0" applyNumberFormat="0" applyBorder="0" applyAlignment="0" applyProtection="0"/>
    <xf numFmtId="0" fontId="7" fillId="18" borderId="0" applyNumberFormat="0" applyBorder="0" applyAlignment="0" applyProtection="0"/>
    <xf numFmtId="0" fontId="3" fillId="20" borderId="0" applyNumberFormat="0" applyBorder="0" applyAlignment="0" applyProtection="0"/>
    <xf numFmtId="0" fontId="7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7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" fillId="12" borderId="0" applyNumberFormat="0" applyBorder="0" applyAlignment="0" applyProtection="0"/>
    <xf numFmtId="0" fontId="7" fillId="23" borderId="0" applyNumberFormat="0" applyBorder="0" applyAlignment="0" applyProtection="0"/>
    <xf numFmtId="0" fontId="3" fillId="12" borderId="0" applyNumberFormat="0" applyBorder="0" applyAlignment="0" applyProtection="0"/>
    <xf numFmtId="0" fontId="7" fillId="23" borderId="0" applyNumberFormat="0" applyBorder="0" applyAlignment="0" applyProtection="0"/>
    <xf numFmtId="0" fontId="3" fillId="23" borderId="0" applyNumberFormat="0" applyBorder="0" applyAlignment="0" applyProtection="0"/>
    <xf numFmtId="0" fontId="7" fillId="2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2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5" fillId="14" borderId="0" applyNumberFormat="0" applyBorder="0" applyAlignment="0" applyProtection="0"/>
    <xf numFmtId="0" fontId="47" fillId="14" borderId="0" applyNumberFormat="0" applyBorder="0" applyAlignment="0" applyProtection="0"/>
    <xf numFmtId="0" fontId="15" fillId="14" borderId="0" applyNumberFormat="0" applyBorder="0" applyAlignment="0" applyProtection="0"/>
    <xf numFmtId="0" fontId="47" fillId="14" borderId="0" applyNumberFormat="0" applyBorder="0" applyAlignment="0" applyProtection="0"/>
    <xf numFmtId="0" fontId="15" fillId="14" borderId="0" applyNumberFormat="0" applyBorder="0" applyAlignment="0" applyProtection="0"/>
    <xf numFmtId="0" fontId="4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47" fillId="14" borderId="0" applyNumberFormat="0" applyBorder="0" applyAlignment="0" applyProtection="0"/>
    <xf numFmtId="0" fontId="5" fillId="11" borderId="23" applyNumberFormat="0" applyAlignment="0" applyProtection="0"/>
    <xf numFmtId="0" fontId="5" fillId="11" borderId="23" applyNumberFormat="0" applyAlignment="0" applyProtection="0"/>
    <xf numFmtId="0" fontId="5" fillId="11" borderId="23" applyNumberFormat="0" applyAlignment="0" applyProtection="0"/>
    <xf numFmtId="0" fontId="5" fillId="4" borderId="23" applyNumberFormat="0" applyAlignment="0" applyProtection="0"/>
    <xf numFmtId="0" fontId="5" fillId="11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11" borderId="23" applyNumberFormat="0" applyAlignment="0" applyProtection="0"/>
    <xf numFmtId="0" fontId="5" fillId="4" borderId="23" applyNumberFormat="0" applyAlignment="0" applyProtection="0"/>
    <xf numFmtId="0" fontId="5" fillId="11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4" borderId="23" applyNumberFormat="0" applyAlignment="0" applyProtection="0"/>
    <xf numFmtId="0" fontId="5" fillId="11" borderId="23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0" fontId="19" fillId="7" borderId="19" applyNumberFormat="0" applyAlignment="0" applyProtection="0"/>
    <xf numFmtId="1" fontId="53" fillId="0" borderId="3">
      <alignment vertical="center"/>
      <protection locked="0"/>
    </xf>
    <xf numFmtId="1" fontId="53" fillId="0" borderId="3">
      <alignment vertical="center"/>
      <protection locked="0"/>
    </xf>
    <xf numFmtId="0" fontId="14" fillId="0" borderId="0">
      <alignment/>
      <protection/>
    </xf>
    <xf numFmtId="186" fontId="53" fillId="0" borderId="3">
      <alignment vertical="center"/>
      <protection locked="0"/>
    </xf>
    <xf numFmtId="186" fontId="53" fillId="0" borderId="3">
      <alignment vertical="center"/>
      <protection locked="0"/>
    </xf>
    <xf numFmtId="0" fontId="4" fillId="0" borderId="0">
      <alignment/>
      <protection/>
    </xf>
    <xf numFmtId="0" fontId="0" fillId="0" borderId="0" applyNumberFormat="0" applyFont="0" applyFill="0" applyBorder="0" applyAlignment="0">
      <protection/>
    </xf>
    <xf numFmtId="0" fontId="4" fillId="0" borderId="0">
      <alignment/>
      <protection/>
    </xf>
    <xf numFmtId="0" fontId="11" fillId="0" borderId="0">
      <alignment/>
      <protection/>
    </xf>
    <xf numFmtId="0" fontId="57" fillId="0" borderId="0" applyNumberFormat="0" applyFill="0" applyBorder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0" fontId="0" fillId="6" borderId="24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>
      <alignment/>
      <protection/>
    </xf>
  </cellStyleXfs>
  <cellXfs count="135">
    <xf numFmtId="0" fontId="0" fillId="0" borderId="0" xfId="0" applyAlignment="1">
      <alignment vertical="center"/>
    </xf>
    <xf numFmtId="0" fontId="61" fillId="0" borderId="0" xfId="2470" applyFont="1">
      <alignment/>
      <protection/>
    </xf>
    <xf numFmtId="0" fontId="0" fillId="0" borderId="0" xfId="2470" applyFont="1">
      <alignment/>
      <protection/>
    </xf>
    <xf numFmtId="0" fontId="63" fillId="0" borderId="0" xfId="2470" applyFont="1" applyBorder="1">
      <alignment/>
      <protection/>
    </xf>
    <xf numFmtId="0" fontId="0" fillId="0" borderId="0" xfId="2469" applyAlignment="1">
      <alignment horizontal="center" vertical="center"/>
      <protection/>
    </xf>
    <xf numFmtId="1" fontId="0" fillId="0" borderId="25" xfId="2472" applyNumberFormat="1" applyFont="1" applyBorder="1" applyAlignment="1">
      <alignment horizontal="right"/>
      <protection/>
    </xf>
    <xf numFmtId="0" fontId="61" fillId="0" borderId="3" xfId="2470" applyFont="1" applyBorder="1" applyAlignment="1">
      <alignment horizontal="center" vertical="center"/>
      <protection/>
    </xf>
    <xf numFmtId="0" fontId="61" fillId="0" borderId="3" xfId="0" applyFont="1" applyBorder="1" applyAlignment="1">
      <alignment horizontal="center" vertical="center" wrapText="1"/>
    </xf>
    <xf numFmtId="1" fontId="61" fillId="0" borderId="3" xfId="2472" applyNumberFormat="1" applyFont="1" applyBorder="1" applyAlignment="1">
      <alignment horizontal="center" vertical="center" wrapText="1"/>
      <protection/>
    </xf>
    <xf numFmtId="0" fontId="61" fillId="0" borderId="3" xfId="2467" applyFont="1" applyBorder="1" applyAlignment="1">
      <alignment horizontal="left" vertical="center"/>
      <protection/>
    </xf>
    <xf numFmtId="3" fontId="61" fillId="0" borderId="3" xfId="2467" applyNumberFormat="1" applyFont="1" applyFill="1" applyBorder="1" applyAlignment="1" applyProtection="1">
      <alignment horizontal="right" vertical="center"/>
      <protection/>
    </xf>
    <xf numFmtId="3" fontId="61" fillId="0" borderId="3" xfId="2473" applyNumberFormat="1" applyFont="1" applyFill="1" applyBorder="1" applyAlignment="1" applyProtection="1">
      <alignment horizontal="right" vertical="center"/>
      <protection/>
    </xf>
    <xf numFmtId="2" fontId="61" fillId="0" borderId="3" xfId="2472" applyNumberFormat="1" applyFont="1" applyBorder="1" applyAlignment="1">
      <alignment horizontal="right" vertical="center"/>
      <protection/>
    </xf>
    <xf numFmtId="3" fontId="0" fillId="0" borderId="3" xfId="2470" applyNumberFormat="1" applyFont="1" applyFill="1" applyBorder="1" applyAlignment="1" applyProtection="1">
      <alignment horizontal="left" vertical="center" indent="1"/>
      <protection/>
    </xf>
    <xf numFmtId="3" fontId="0" fillId="0" borderId="3" xfId="2473" applyNumberFormat="1" applyFont="1" applyFill="1" applyBorder="1" applyAlignment="1" applyProtection="1">
      <alignment horizontal="right" vertical="center"/>
      <protection/>
    </xf>
    <xf numFmtId="2" fontId="0" fillId="0" borderId="3" xfId="2472" applyNumberFormat="1" applyFont="1" applyBorder="1" applyAlignment="1">
      <alignment horizontal="right" vertical="center"/>
      <protection/>
    </xf>
    <xf numFmtId="0" fontId="0" fillId="0" borderId="3" xfId="2467" applyFont="1" applyBorder="1" applyAlignment="1">
      <alignment vertical="center"/>
      <protection/>
    </xf>
    <xf numFmtId="3" fontId="0" fillId="0" borderId="3" xfId="2467" applyNumberFormat="1" applyFont="1" applyFill="1" applyBorder="1" applyAlignment="1" applyProtection="1">
      <alignment horizontal="right" vertical="center"/>
      <protection/>
    </xf>
    <xf numFmtId="3" fontId="0" fillId="0" borderId="3" xfId="247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2469">
      <alignment/>
      <protection/>
    </xf>
    <xf numFmtId="0" fontId="64" fillId="0" borderId="0" xfId="2469" applyFont="1" applyAlignment="1">
      <alignment horizontal="center" vertical="center"/>
      <protection/>
    </xf>
    <xf numFmtId="0" fontId="0" fillId="0" borderId="25" xfId="2469" applyBorder="1" applyAlignment="1">
      <alignment horizontal="center"/>
      <protection/>
    </xf>
    <xf numFmtId="0" fontId="0" fillId="0" borderId="25" xfId="2469" applyBorder="1" applyAlignment="1">
      <alignment horizontal="center" vertical="center"/>
      <protection/>
    </xf>
    <xf numFmtId="0" fontId="0" fillId="0" borderId="0" xfId="2469" applyBorder="1" applyAlignment="1">
      <alignment horizontal="center" vertical="center"/>
      <protection/>
    </xf>
    <xf numFmtId="0" fontId="61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vertical="center"/>
    </xf>
    <xf numFmtId="0" fontId="61" fillId="0" borderId="3" xfId="0" applyFont="1" applyBorder="1" applyAlignment="1">
      <alignment horizontal="right" vertical="center"/>
    </xf>
    <xf numFmtId="191" fontId="61" fillId="0" borderId="3" xfId="0" applyNumberFormat="1" applyFont="1" applyBorder="1" applyAlignment="1">
      <alignment horizontal="right" vertical="center"/>
    </xf>
    <xf numFmtId="192" fontId="61" fillId="0" borderId="3" xfId="2469" applyNumberFormat="1" applyFont="1" applyBorder="1" applyAlignment="1">
      <alignment horizontal="right" vertical="center"/>
      <protection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right" vertical="center"/>
    </xf>
    <xf numFmtId="191" fontId="0" fillId="0" borderId="3" xfId="0" applyNumberFormat="1" applyFont="1" applyBorder="1" applyAlignment="1">
      <alignment horizontal="right" vertical="center"/>
    </xf>
    <xf numFmtId="0" fontId="0" fillId="0" borderId="3" xfId="2469" applyFont="1" applyBorder="1" applyAlignment="1">
      <alignment horizontal="right" vertical="center"/>
      <protection/>
    </xf>
    <xf numFmtId="192" fontId="0" fillId="0" borderId="3" xfId="0" applyNumberFormat="1" applyFont="1" applyBorder="1" applyAlignment="1">
      <alignment horizontal="right" vertical="center"/>
    </xf>
    <xf numFmtId="0" fontId="0" fillId="0" borderId="3" xfId="2469" applyFont="1" applyBorder="1" applyAlignment="1">
      <alignment horizontal="left" vertical="center" indent="1"/>
      <protection/>
    </xf>
    <xf numFmtId="192" fontId="61" fillId="0" borderId="3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1" fontId="65" fillId="0" borderId="0" xfId="2472" applyNumberFormat="1" applyFont="1" applyAlignment="1">
      <alignment horizontal="centerContinuous"/>
      <protection/>
    </xf>
    <xf numFmtId="1" fontId="41" fillId="0" borderId="0" xfId="2472" applyNumberFormat="1" applyFont="1" applyAlignment="1">
      <alignment horizontal="centerContinuous"/>
      <protection/>
    </xf>
    <xf numFmtId="1" fontId="2" fillId="0" borderId="0" xfId="2472" applyNumberFormat="1" applyFont="1" applyAlignment="1">
      <alignment horizontal="left"/>
      <protection/>
    </xf>
    <xf numFmtId="1" fontId="0" fillId="0" borderId="3" xfId="2472" applyNumberFormat="1" applyFont="1" applyBorder="1" applyAlignment="1">
      <alignment horizontal="center" vertical="center" wrapText="1"/>
      <protection/>
    </xf>
    <xf numFmtId="0" fontId="61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right" vertical="center"/>
    </xf>
    <xf numFmtId="192" fontId="0" fillId="0" borderId="3" xfId="0" applyNumberFormat="1" applyBorder="1" applyAlignment="1">
      <alignment horizontal="right" vertical="center"/>
    </xf>
    <xf numFmtId="0" fontId="61" fillId="0" borderId="3" xfId="0" applyFont="1" applyFill="1" applyBorder="1" applyAlignment="1">
      <alignment vertical="center"/>
    </xf>
    <xf numFmtId="3" fontId="61" fillId="0" borderId="3" xfId="0" applyNumberFormat="1" applyFont="1" applyFill="1" applyBorder="1" applyAlignment="1">
      <alignment horizontal="right" vertical="center"/>
    </xf>
    <xf numFmtId="192" fontId="61" fillId="0" borderId="3" xfId="0" applyNumberFormat="1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>
      <alignment horizontal="right" vertical="center"/>
    </xf>
    <xf numFmtId="0" fontId="0" fillId="0" borderId="26" xfId="0" applyNumberFormat="1" applyFont="1" applyFill="1" applyBorder="1" applyAlignment="1" applyProtection="1">
      <alignment horizontal="right" vertical="center"/>
      <protection/>
    </xf>
    <xf numFmtId="192" fontId="0" fillId="0" borderId="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Alignment="1">
      <alignment vertical="center"/>
    </xf>
    <xf numFmtId="1" fontId="17" fillId="0" borderId="0" xfId="2472" applyNumberFormat="1">
      <alignment/>
      <protection/>
    </xf>
    <xf numFmtId="0" fontId="17" fillId="0" borderId="0" xfId="2472">
      <alignment/>
      <protection/>
    </xf>
    <xf numFmtId="1" fontId="0" fillId="0" borderId="0" xfId="2472" applyNumberFormat="1" applyFont="1">
      <alignment/>
      <protection/>
    </xf>
    <xf numFmtId="1" fontId="61" fillId="0" borderId="3" xfId="2471" applyNumberFormat="1" applyFont="1" applyBorder="1" applyAlignment="1">
      <alignment vertical="center"/>
      <protection/>
    </xf>
    <xf numFmtId="1" fontId="0" fillId="0" borderId="3" xfId="2468" applyNumberFormat="1" applyFont="1" applyBorder="1" applyAlignment="1">
      <alignment horizontal="right" vertical="center"/>
      <protection/>
    </xf>
    <xf numFmtId="1" fontId="0" fillId="0" borderId="3" xfId="2472" applyNumberFormat="1" applyFont="1" applyBorder="1" applyAlignment="1">
      <alignment horizontal="left" vertical="center" indent="1"/>
      <protection/>
    </xf>
    <xf numFmtId="1" fontId="0" fillId="0" borderId="3" xfId="2472" applyNumberFormat="1" applyFont="1" applyBorder="1" applyAlignment="1">
      <alignment horizontal="right" vertical="center"/>
      <protection/>
    </xf>
    <xf numFmtId="0" fontId="0" fillId="0" borderId="3" xfId="2472" applyFont="1" applyBorder="1" applyAlignment="1">
      <alignment horizontal="left" vertical="center" indent="1"/>
      <protection/>
    </xf>
    <xf numFmtId="1" fontId="66" fillId="0" borderId="3" xfId="2472" applyNumberFormat="1" applyFont="1" applyBorder="1" applyAlignment="1">
      <alignment horizontal="left" vertical="center" indent="1"/>
      <protection/>
    </xf>
    <xf numFmtId="2" fontId="66" fillId="0" borderId="3" xfId="2472" applyNumberFormat="1" applyFont="1" applyBorder="1" applyAlignment="1">
      <alignment horizontal="right" vertical="center"/>
      <protection/>
    </xf>
    <xf numFmtId="0" fontId="46" fillId="0" borderId="0" xfId="2472" applyFont="1">
      <alignment/>
      <protection/>
    </xf>
    <xf numFmtId="1" fontId="61" fillId="0" borderId="3" xfId="2472" applyNumberFormat="1" applyFont="1" applyBorder="1" applyAlignment="1">
      <alignment horizontal="left" vertical="center"/>
      <protection/>
    </xf>
    <xf numFmtId="1" fontId="61" fillId="0" borderId="3" xfId="2472" applyNumberFormat="1" applyFont="1" applyBorder="1" applyAlignment="1">
      <alignment horizontal="right" vertical="center"/>
      <protection/>
    </xf>
    <xf numFmtId="193" fontId="0" fillId="0" borderId="3" xfId="2468" applyNumberFormat="1" applyFont="1" applyBorder="1" applyAlignment="1">
      <alignment horizontal="right" vertical="center"/>
      <protection/>
    </xf>
    <xf numFmtId="0" fontId="0" fillId="0" borderId="3" xfId="2468" applyFont="1" applyFill="1" applyBorder="1" applyAlignment="1">
      <alignment horizontal="right" vertical="center"/>
      <protection/>
    </xf>
    <xf numFmtId="194" fontId="0" fillId="0" borderId="3" xfId="2468" applyNumberFormat="1" applyFont="1" applyBorder="1" applyAlignment="1">
      <alignment horizontal="right" vertical="center"/>
      <protection/>
    </xf>
    <xf numFmtId="0" fontId="0" fillId="0" borderId="3" xfId="2472" applyFont="1" applyBorder="1" applyAlignment="1">
      <alignment horizontal="right" vertical="center"/>
      <protection/>
    </xf>
    <xf numFmtId="1" fontId="0" fillId="0" borderId="3" xfId="2472" applyNumberFormat="1" applyFont="1" applyFill="1" applyBorder="1" applyAlignment="1">
      <alignment horizontal="right" vertical="center"/>
      <protection/>
    </xf>
    <xf numFmtId="0" fontId="0" fillId="0" borderId="3" xfId="2468" applyFont="1" applyBorder="1" applyAlignment="1">
      <alignment horizontal="right" vertical="center"/>
      <protection/>
    </xf>
    <xf numFmtId="1" fontId="61" fillId="0" borderId="3" xfId="2472" applyNumberFormat="1" applyFont="1" applyBorder="1" applyAlignment="1">
      <alignment vertical="center"/>
      <protection/>
    </xf>
    <xf numFmtId="1" fontId="0" fillId="0" borderId="3" xfId="2468" applyNumberFormat="1" applyFont="1" applyBorder="1" applyAlignment="1">
      <alignment horizontal="left" vertical="center" indent="1"/>
      <protection/>
    </xf>
    <xf numFmtId="1" fontId="46" fillId="0" borderId="0" xfId="2472" applyNumberFormat="1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1" fillId="4" borderId="3" xfId="0" applyNumberFormat="1" applyFont="1" applyFill="1" applyBorder="1" applyAlignment="1" applyProtection="1">
      <alignment horizontal="center" vertical="center" wrapText="1"/>
      <protection/>
    </xf>
    <xf numFmtId="195" fontId="61" fillId="4" borderId="3" xfId="0" applyNumberFormat="1" applyFont="1" applyFill="1" applyBorder="1" applyAlignment="1" applyProtection="1">
      <alignment horizontal="right" vertical="center" wrapText="1"/>
      <protection/>
    </xf>
    <xf numFmtId="195" fontId="61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195" fontId="0" fillId="4" borderId="3" xfId="1012" applyNumberFormat="1" applyFont="1" applyFill="1" applyBorder="1" applyAlignment="1" applyProtection="1">
      <alignment horizontal="right" vertical="center" wrapText="1"/>
      <protection/>
    </xf>
    <xf numFmtId="195" fontId="0" fillId="4" borderId="3" xfId="0" applyNumberFormat="1" applyFont="1" applyFill="1" applyBorder="1" applyAlignment="1" applyProtection="1">
      <alignment horizontal="right" vertical="center" wrapText="1"/>
      <protection/>
    </xf>
    <xf numFmtId="195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53" fillId="0" borderId="3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 wrapText="1"/>
    </xf>
    <xf numFmtId="1" fontId="61" fillId="0" borderId="3" xfId="2472" applyNumberFormat="1" applyFont="1" applyBorder="1" applyAlignment="1">
      <alignment horizontal="center" vertical="center"/>
      <protection/>
    </xf>
    <xf numFmtId="196" fontId="61" fillId="0" borderId="3" xfId="2467" applyNumberFormat="1" applyFont="1" applyFill="1" applyBorder="1" applyAlignment="1" applyProtection="1">
      <alignment horizontal="right" vertical="center"/>
      <protection/>
    </xf>
    <xf numFmtId="197" fontId="61" fillId="0" borderId="3" xfId="2473" applyNumberFormat="1" applyFont="1" applyFill="1" applyBorder="1" applyAlignment="1" applyProtection="1">
      <alignment horizontal="right" vertical="center"/>
      <protection/>
    </xf>
    <xf numFmtId="195" fontId="0" fillId="0" borderId="3" xfId="2473" applyNumberFormat="1" applyFont="1" applyFill="1" applyBorder="1" applyAlignment="1" applyProtection="1">
      <alignment vertical="center"/>
      <protection/>
    </xf>
    <xf numFmtId="197" fontId="0" fillId="0" borderId="3" xfId="2473" applyNumberFormat="1" applyFont="1" applyFill="1" applyBorder="1" applyAlignment="1" applyProtection="1">
      <alignment horizontal="right" vertical="center"/>
      <protection/>
    </xf>
    <xf numFmtId="196" fontId="0" fillId="0" borderId="3" xfId="2473" applyNumberFormat="1" applyFont="1" applyFill="1" applyBorder="1" applyAlignment="1" applyProtection="1">
      <alignment horizontal="right" vertical="center"/>
      <protection/>
    </xf>
    <xf numFmtId="0" fontId="64" fillId="0" borderId="0" xfId="2469" applyFont="1" applyAlignment="1">
      <alignment horizontal="center" vertical="center" wrapText="1"/>
      <protection/>
    </xf>
    <xf numFmtId="31" fontId="0" fillId="0" borderId="0" xfId="2469" applyNumberFormat="1" applyAlignment="1">
      <alignment horizontal="left" vertical="center"/>
      <protection/>
    </xf>
    <xf numFmtId="1" fontId="0" fillId="0" borderId="3" xfId="2472" applyNumberFormat="1" applyFont="1" applyFill="1" applyBorder="1" applyAlignment="1">
      <alignment horizontal="center" vertical="center" wrapText="1"/>
      <protection/>
    </xf>
    <xf numFmtId="0" fontId="61" fillId="0" borderId="3" xfId="0" applyFont="1" applyFill="1" applyBorder="1" applyAlignment="1">
      <alignment horizontal="right" vertical="center"/>
    </xf>
    <xf numFmtId="1" fontId="61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66" fillId="0" borderId="3" xfId="2468" applyFont="1" applyFill="1" applyBorder="1" applyAlignment="1">
      <alignment horizontal="right" vertical="center"/>
      <protection/>
    </xf>
    <xf numFmtId="0" fontId="17" fillId="0" borderId="0" xfId="2472" applyFont="1">
      <alignment/>
      <protection/>
    </xf>
    <xf numFmtId="193" fontId="17" fillId="0" borderId="0" xfId="2472" applyNumberFormat="1">
      <alignment/>
      <protection/>
    </xf>
    <xf numFmtId="0" fontId="61" fillId="0" borderId="27" xfId="0" applyFont="1" applyBorder="1" applyAlignment="1">
      <alignment horizontal="center" vertical="center"/>
    </xf>
    <xf numFmtId="1" fontId="0" fillId="0" borderId="3" xfId="2472" applyNumberFormat="1" applyFont="1" applyBorder="1" applyAlignment="1">
      <alignment horizontal="left" vertical="center" indent="1"/>
      <protection/>
    </xf>
    <xf numFmtId="1" fontId="0" fillId="0" borderId="3" xfId="2468" applyNumberFormat="1" applyFont="1" applyBorder="1" applyAlignment="1">
      <alignment horizontal="right" vertical="center"/>
      <protection/>
    </xf>
    <xf numFmtId="1" fontId="0" fillId="0" borderId="3" xfId="2472" applyNumberFormat="1" applyFont="1" applyBorder="1" applyAlignment="1">
      <alignment horizontal="right" vertical="center"/>
      <protection/>
    </xf>
    <xf numFmtId="2" fontId="0" fillId="0" borderId="3" xfId="2472" applyNumberFormat="1" applyFont="1" applyBorder="1" applyAlignment="1">
      <alignment horizontal="right" vertical="center"/>
      <protection/>
    </xf>
    <xf numFmtId="1" fontId="17" fillId="0" borderId="0" xfId="2472" applyNumberFormat="1" applyFont="1">
      <alignment/>
      <protection/>
    </xf>
    <xf numFmtId="1" fontId="64" fillId="0" borderId="0" xfId="2472" applyNumberFormat="1" applyFont="1" applyAlignment="1">
      <alignment horizontal="center" vertical="center"/>
      <protection/>
    </xf>
    <xf numFmtId="1" fontId="0" fillId="0" borderId="25" xfId="2472" applyNumberFormat="1" applyFont="1" applyBorder="1" applyAlignment="1">
      <alignment horizontal="right"/>
      <protection/>
    </xf>
    <xf numFmtId="1" fontId="64" fillId="0" borderId="0" xfId="2472" applyNumberFormat="1" applyFont="1" applyAlignment="1">
      <alignment horizontal="center"/>
      <protection/>
    </xf>
    <xf numFmtId="0" fontId="64" fillId="0" borderId="0" xfId="2469" applyFont="1" applyAlignment="1">
      <alignment horizontal="center" vertical="center" wrapText="1"/>
      <protection/>
    </xf>
    <xf numFmtId="0" fontId="62" fillId="0" borderId="0" xfId="2470" applyFont="1" applyFill="1" applyAlignment="1">
      <alignment horizontal="center" vertical="center"/>
      <protection/>
    </xf>
    <xf numFmtId="0" fontId="67" fillId="0" borderId="0" xfId="0" applyFont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1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1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4" fillId="0" borderId="0" xfId="2469" applyFont="1" applyAlignment="1">
      <alignment horizontal="center"/>
      <protection/>
    </xf>
  </cellXfs>
  <cellStyles count="3364">
    <cellStyle name="Normal" xfId="0"/>
    <cellStyle name="&#10;mouse.drv=lm" xfId="15"/>
    <cellStyle name="&#10;mouse.drv=lm 2" xfId="16"/>
    <cellStyle name="?′?¨ò?" xfId="17"/>
    <cellStyle name="?§??[0]_??×ü" xfId="18"/>
    <cellStyle name="?§??_??×ü" xfId="19"/>
    <cellStyle name="?§??·???[0]_??2??t·???×êá?" xfId="20"/>
    <cellStyle name="?§??·???_??2??t·???×êá?" xfId="21"/>
    <cellStyle name="?§·???[0]_laroux" xfId="22"/>
    <cellStyle name="?§·???_97-917" xfId="23"/>
    <cellStyle name="?鹎%U龡&amp;H齲_x0001_C铣_x0014__x0007__x0001__x0001_" xfId="24"/>
    <cellStyle name="_（定方案4）2008年省对县(市、区)化解债务激励性财力补助建议表（不含教育部门10000万元）" xfId="25"/>
    <cellStyle name="_《关于地方政府融资平台公司贷款自查整改情况的报告》5张附表" xfId="26"/>
    <cellStyle name="_《关于地方政府融资平台公司贷款自查整改情况的报告》6张附表" xfId="27"/>
    <cellStyle name="_00四川省对账表（正式上报）有总计" xfId="28"/>
    <cellStyle name="_100708银监表1-6（银监口径）" xfId="29"/>
    <cellStyle name="_501户表（银监）" xfId="30"/>
    <cellStyle name="_ET_STYLE_NoName_00_" xfId="31"/>
    <cellStyle name="_ET_STYLE_NoName_00_ 2" xfId="32"/>
    <cellStyle name="_ET_STYLE_NoName_00_ 3" xfId="33"/>
    <cellStyle name="_ET_STYLE_NoName_00__与人行银监差异对比【核对修改结果】" xfId="34"/>
    <cellStyle name="_报一部表格：地方政府融资平台自查整改附表" xfId="35"/>
    <cellStyle name="_表1汇总表" xfId="36"/>
    <cellStyle name="_表二合计" xfId="37"/>
    <cellStyle name="_地方政府融资平台自查整改报表－报银监会" xfId="38"/>
    <cellStyle name="_附件：地方政府融资平台自查整改报表1-6" xfId="39"/>
    <cellStyle name="_附件二：化债补助(2.28)" xfId="40"/>
    <cellStyle name="_副本表三合计" xfId="41"/>
    <cellStyle name="_各部汇总表" xfId="42"/>
    <cellStyle name="_工行融资平台统计20100702" xfId="43"/>
    <cellStyle name="_融资平台公司投资需求" xfId="44"/>
    <cellStyle name="_与银监差异对比" xfId="45"/>
    <cellStyle name="_中行平台表1-6" xfId="46"/>
    <cellStyle name="_中小表1" xfId="47"/>
    <cellStyle name="_中小表2" xfId="48"/>
    <cellStyle name="_中小表3" xfId="49"/>
    <cellStyle name="_最终版-全口径表120100715(终版)" xfId="50"/>
    <cellStyle name="0,0&#13;&#10;NA&#13;&#10;" xfId="51"/>
    <cellStyle name="20% - 强调文字颜色 1" xfId="52"/>
    <cellStyle name="20% - 强调文字颜色 1 10" xfId="53"/>
    <cellStyle name="20% - 强调文字颜色 1 2" xfId="54"/>
    <cellStyle name="20% - 强调文字颜色 1 2 2" xfId="55"/>
    <cellStyle name="20% - 强调文字颜色 1 2 2 2" xfId="56"/>
    <cellStyle name="20% - 强调文字颜色 1 2 3" xfId="57"/>
    <cellStyle name="20% - 强调文字颜色 1 2 4" xfId="58"/>
    <cellStyle name="20% - 强调文字颜色 1 2 5" xfId="59"/>
    <cellStyle name="20% - 强调文字颜色 1 2_2017年预算表（调整增加债券）" xfId="60"/>
    <cellStyle name="20% - 强调文字颜色 1 3" xfId="61"/>
    <cellStyle name="20% - 强调文字颜色 1 3 2" xfId="62"/>
    <cellStyle name="20% - 强调文字颜色 1 3 2 2" xfId="63"/>
    <cellStyle name="20% - 强调文字颜色 1 3 3" xfId="64"/>
    <cellStyle name="20% - 强调文字颜色 1 3_2017年预算表（调整增加债券）" xfId="65"/>
    <cellStyle name="20% - 强调文字颜色 1 4" xfId="66"/>
    <cellStyle name="20% - 强调文字颜色 1 4 2" xfId="67"/>
    <cellStyle name="20% - 强调文字颜色 1 4 2 2" xfId="68"/>
    <cellStyle name="20% - 强调文字颜色 1 4 3" xfId="69"/>
    <cellStyle name="20% - 强调文字颜色 1 4_甘肃省第二批新增债券分配表" xfId="70"/>
    <cellStyle name="20% - 强调文字颜色 1 5" xfId="71"/>
    <cellStyle name="20% - 强调文字颜色 1 5 2" xfId="72"/>
    <cellStyle name="20% - 强调文字颜色 1 5 2 2" xfId="73"/>
    <cellStyle name="20% - 强调文字颜色 1 5 3" xfId="74"/>
    <cellStyle name="20% - 强调文字颜色 1 5_甘肃省第二批新增债券分配表" xfId="75"/>
    <cellStyle name="20% - 强调文字颜色 1 6" xfId="76"/>
    <cellStyle name="20% - 强调文字颜色 1 6 2" xfId="77"/>
    <cellStyle name="20% - 强调文字颜色 1 7" xfId="78"/>
    <cellStyle name="20% - 强调文字颜色 1 7 2" xfId="79"/>
    <cellStyle name="20% - 强调文字颜色 1 8" xfId="80"/>
    <cellStyle name="20% - 强调文字颜色 1 8 2" xfId="81"/>
    <cellStyle name="20% - 强调文字颜色 1 9" xfId="82"/>
    <cellStyle name="20% - 强调文字颜色 1 9 2" xfId="83"/>
    <cellStyle name="20% - 强调文字颜色 1_张掖2016年政府债务限额" xfId="84"/>
    <cellStyle name="20% - 强调文字颜色 2" xfId="85"/>
    <cellStyle name="20% - 强调文字颜色 2 10" xfId="86"/>
    <cellStyle name="20% - 强调文字颜色 2 2" xfId="87"/>
    <cellStyle name="20% - 强调文字颜色 2 2 2" xfId="88"/>
    <cellStyle name="20% - 强调文字颜色 2 2 2 2" xfId="89"/>
    <cellStyle name="20% - 强调文字颜色 2 2 3" xfId="90"/>
    <cellStyle name="20% - 强调文字颜色 2 2 4" xfId="91"/>
    <cellStyle name="20% - 强调文字颜色 2 2 5" xfId="92"/>
    <cellStyle name="20% - 强调文字颜色 2 2_2017年预算表（调整增加债券）" xfId="93"/>
    <cellStyle name="20% - 强调文字颜色 2 3" xfId="94"/>
    <cellStyle name="20% - 强调文字颜色 2 3 2" xfId="95"/>
    <cellStyle name="20% - 强调文字颜色 2 3 2 2" xfId="96"/>
    <cellStyle name="20% - 强调文字颜色 2 3 3" xfId="97"/>
    <cellStyle name="20% - 强调文字颜色 2 3_2017年预算表（调整增加债券）" xfId="98"/>
    <cellStyle name="20% - 强调文字颜色 2 4" xfId="99"/>
    <cellStyle name="20% - 强调文字颜色 2 4 2" xfId="100"/>
    <cellStyle name="20% - 强调文字颜色 2 4 2 2" xfId="101"/>
    <cellStyle name="20% - 强调文字颜色 2 4 3" xfId="102"/>
    <cellStyle name="20% - 强调文字颜色 2 4_甘肃省第二批新增债券分配表" xfId="103"/>
    <cellStyle name="20% - 强调文字颜色 2 5" xfId="104"/>
    <cellStyle name="20% - 强调文字颜色 2 5 2" xfId="105"/>
    <cellStyle name="20% - 强调文字颜色 2 5 2 2" xfId="106"/>
    <cellStyle name="20% - 强调文字颜色 2 5 3" xfId="107"/>
    <cellStyle name="20% - 强调文字颜色 2 5_甘肃省第二批新增债券分配表" xfId="108"/>
    <cellStyle name="20% - 强调文字颜色 2 6" xfId="109"/>
    <cellStyle name="20% - 强调文字颜色 2 6 2" xfId="110"/>
    <cellStyle name="20% - 强调文字颜色 2 7" xfId="111"/>
    <cellStyle name="20% - 强调文字颜色 2 7 2" xfId="112"/>
    <cellStyle name="20% - 强调文字颜色 2 8" xfId="113"/>
    <cellStyle name="20% - 强调文字颜色 2 8 2" xfId="114"/>
    <cellStyle name="20% - 强调文字颜色 2 9" xfId="115"/>
    <cellStyle name="20% - 强调文字颜色 2 9 2" xfId="116"/>
    <cellStyle name="20% - 强调文字颜色 2_张掖2016年政府债务限额" xfId="117"/>
    <cellStyle name="20% - 强调文字颜色 3" xfId="118"/>
    <cellStyle name="20% - 强调文字颜色 3 10" xfId="119"/>
    <cellStyle name="20% - 强调文字颜色 3 2" xfId="120"/>
    <cellStyle name="20% - 强调文字颜色 3 2 2" xfId="121"/>
    <cellStyle name="20% - 强调文字颜色 3 2 2 2" xfId="122"/>
    <cellStyle name="20% - 强调文字颜色 3 2 3" xfId="123"/>
    <cellStyle name="20% - 强调文字颜色 3 2 4" xfId="124"/>
    <cellStyle name="20% - 强调文字颜色 3 2 5" xfId="125"/>
    <cellStyle name="20% - 强调文字颜色 3 2_2017年预算表（调整增加债券）" xfId="126"/>
    <cellStyle name="20% - 强调文字颜色 3 3" xfId="127"/>
    <cellStyle name="20% - 强调文字颜色 3 3 2" xfId="128"/>
    <cellStyle name="20% - 强调文字颜色 3 3 2 2" xfId="129"/>
    <cellStyle name="20% - 强调文字颜色 3 3 3" xfId="130"/>
    <cellStyle name="20% - 强调文字颜色 3 3_2017年预算表（调整增加债券）" xfId="131"/>
    <cellStyle name="20% - 强调文字颜色 3 4" xfId="132"/>
    <cellStyle name="20% - 强调文字颜色 3 4 2" xfId="133"/>
    <cellStyle name="20% - 强调文字颜色 3 4 2 2" xfId="134"/>
    <cellStyle name="20% - 强调文字颜色 3 4 3" xfId="135"/>
    <cellStyle name="20% - 强调文字颜色 3 4_甘肃省第二批新增债券分配表" xfId="136"/>
    <cellStyle name="20% - 强调文字颜色 3 5" xfId="137"/>
    <cellStyle name="20% - 强调文字颜色 3 5 2" xfId="138"/>
    <cellStyle name="20% - 强调文字颜色 3 5 2 2" xfId="139"/>
    <cellStyle name="20% - 强调文字颜色 3 5 3" xfId="140"/>
    <cellStyle name="20% - 强调文字颜色 3 5_甘肃省第二批新增债券分配表" xfId="141"/>
    <cellStyle name="20% - 强调文字颜色 3 6" xfId="142"/>
    <cellStyle name="20% - 强调文字颜色 3 6 2" xfId="143"/>
    <cellStyle name="20% - 强调文字颜色 3 7" xfId="144"/>
    <cellStyle name="20% - 强调文字颜色 3 7 2" xfId="145"/>
    <cellStyle name="20% - 强调文字颜色 3 8" xfId="146"/>
    <cellStyle name="20% - 强调文字颜色 3 8 2" xfId="147"/>
    <cellStyle name="20% - 强调文字颜色 3 9" xfId="148"/>
    <cellStyle name="20% - 强调文字颜色 3 9 2" xfId="149"/>
    <cellStyle name="20% - 强调文字颜色 3_张掖2016年政府债务限额" xfId="150"/>
    <cellStyle name="20% - 强调文字颜色 4" xfId="151"/>
    <cellStyle name="20% - 强调文字颜色 4 10" xfId="152"/>
    <cellStyle name="20% - 强调文字颜色 4 2" xfId="153"/>
    <cellStyle name="20% - 强调文字颜色 4 2 2" xfId="154"/>
    <cellStyle name="20% - 强调文字颜色 4 2 2 2" xfId="155"/>
    <cellStyle name="20% - 强调文字颜色 4 2 3" xfId="156"/>
    <cellStyle name="20% - 强调文字颜色 4 2 4" xfId="157"/>
    <cellStyle name="20% - 强调文字颜色 4 2 5" xfId="158"/>
    <cellStyle name="20% - 强调文字颜色 4 2_2017年预算表（调整增加债券）" xfId="159"/>
    <cellStyle name="20% - 强调文字颜色 4 3" xfId="160"/>
    <cellStyle name="20% - 强调文字颜色 4 3 2" xfId="161"/>
    <cellStyle name="20% - 强调文字颜色 4 3 2 2" xfId="162"/>
    <cellStyle name="20% - 强调文字颜色 4 3 3" xfId="163"/>
    <cellStyle name="20% - 强调文字颜色 4 3_2017年预算表（调整增加债券）" xfId="164"/>
    <cellStyle name="20% - 强调文字颜色 4 4" xfId="165"/>
    <cellStyle name="20% - 强调文字颜色 4 4 2" xfId="166"/>
    <cellStyle name="20% - 强调文字颜色 4 4 2 2" xfId="167"/>
    <cellStyle name="20% - 强调文字颜色 4 4 3" xfId="168"/>
    <cellStyle name="20% - 强调文字颜色 4 4_甘肃省第二批新增债券分配表" xfId="169"/>
    <cellStyle name="20% - 强调文字颜色 4 5" xfId="170"/>
    <cellStyle name="20% - 强调文字颜色 4 5 2" xfId="171"/>
    <cellStyle name="20% - 强调文字颜色 4 5 2 2" xfId="172"/>
    <cellStyle name="20% - 强调文字颜色 4 5 3" xfId="173"/>
    <cellStyle name="20% - 强调文字颜色 4 5_甘肃省第二批新增债券分配表" xfId="174"/>
    <cellStyle name="20% - 强调文字颜色 4 6" xfId="175"/>
    <cellStyle name="20% - 强调文字颜色 4 6 2" xfId="176"/>
    <cellStyle name="20% - 强调文字颜色 4 7" xfId="177"/>
    <cellStyle name="20% - 强调文字颜色 4 7 2" xfId="178"/>
    <cellStyle name="20% - 强调文字颜色 4 8" xfId="179"/>
    <cellStyle name="20% - 强调文字颜色 4 8 2" xfId="180"/>
    <cellStyle name="20% - 强调文字颜色 4 9" xfId="181"/>
    <cellStyle name="20% - 强调文字颜色 4 9 2" xfId="182"/>
    <cellStyle name="20% - 强调文字颜色 4_张掖2016年政府债务限额" xfId="183"/>
    <cellStyle name="20% - 强调文字颜色 5" xfId="184"/>
    <cellStyle name="20% - 强调文字颜色 5 10" xfId="185"/>
    <cellStyle name="20% - 强调文字颜色 5 2" xfId="186"/>
    <cellStyle name="20% - 强调文字颜色 5 2 2" xfId="187"/>
    <cellStyle name="20% - 强调文字颜色 5 2 2 2" xfId="188"/>
    <cellStyle name="20% - 强调文字颜色 5 2 3" xfId="189"/>
    <cellStyle name="20% - 强调文字颜色 5 2 4" xfId="190"/>
    <cellStyle name="20% - 强调文字颜色 5 2 5" xfId="191"/>
    <cellStyle name="20% - 强调文字颜色 5 2_甘肃省第二批新增债券分配表" xfId="192"/>
    <cellStyle name="20% - 强调文字颜色 5 3" xfId="193"/>
    <cellStyle name="20% - 强调文字颜色 5 3 2" xfId="194"/>
    <cellStyle name="20% - 强调文字颜色 5 3 2 2" xfId="195"/>
    <cellStyle name="20% - 强调文字颜色 5 3 3" xfId="196"/>
    <cellStyle name="20% - 强调文字颜色 5 3_2017年预算表（调整增加债券）" xfId="197"/>
    <cellStyle name="20% - 强调文字颜色 5 4" xfId="198"/>
    <cellStyle name="20% - 强调文字颜色 5 4 2" xfId="199"/>
    <cellStyle name="20% - 强调文字颜色 5 4 2 2" xfId="200"/>
    <cellStyle name="20% - 强调文字颜色 5 4 3" xfId="201"/>
    <cellStyle name="20% - 强调文字颜色 5 4_甘肃省第二批新增债券分配表" xfId="202"/>
    <cellStyle name="20% - 强调文字颜色 5 5" xfId="203"/>
    <cellStyle name="20% - 强调文字颜色 5 5 2" xfId="204"/>
    <cellStyle name="20% - 强调文字颜色 5 5 2 2" xfId="205"/>
    <cellStyle name="20% - 强调文字颜色 5 5 3" xfId="206"/>
    <cellStyle name="20% - 强调文字颜色 5 5_甘肃省第二批新增债券分配表" xfId="207"/>
    <cellStyle name="20% - 强调文字颜色 5 6" xfId="208"/>
    <cellStyle name="20% - 强调文字颜色 5 6 2" xfId="209"/>
    <cellStyle name="20% - 强调文字颜色 5 7" xfId="210"/>
    <cellStyle name="20% - 强调文字颜色 5 7 2" xfId="211"/>
    <cellStyle name="20% - 强调文字颜色 5 8" xfId="212"/>
    <cellStyle name="20% - 强调文字颜色 5 8 2" xfId="213"/>
    <cellStyle name="20% - 强调文字颜色 5 9" xfId="214"/>
    <cellStyle name="20% - 强调文字颜色 5 9 2" xfId="215"/>
    <cellStyle name="20% - 强调文字颜色 5_张掖2016年政府债务限额" xfId="216"/>
    <cellStyle name="20% - 强调文字颜色 6" xfId="217"/>
    <cellStyle name="20% - 强调文字颜色 6 10" xfId="218"/>
    <cellStyle name="20% - 强调文字颜色 6 2" xfId="219"/>
    <cellStyle name="20% - 强调文字颜色 6 2 2" xfId="220"/>
    <cellStyle name="20% - 强调文字颜色 6 2 2 2" xfId="221"/>
    <cellStyle name="20% - 强调文字颜色 6 2 3" xfId="222"/>
    <cellStyle name="20% - 强调文字颜色 6 2 4" xfId="223"/>
    <cellStyle name="20% - 强调文字颜色 6 2 5" xfId="224"/>
    <cellStyle name="20% - 强调文字颜色 6 2_甘肃省第二批新增债券分配表" xfId="225"/>
    <cellStyle name="20% - 强调文字颜色 6 3" xfId="226"/>
    <cellStyle name="20% - 强调文字颜色 6 3 2" xfId="227"/>
    <cellStyle name="20% - 强调文字颜色 6 3 2 2" xfId="228"/>
    <cellStyle name="20% - 强调文字颜色 6 3 3" xfId="229"/>
    <cellStyle name="20% - 强调文字颜色 6 3_2017年预算表（调整增加债券）" xfId="230"/>
    <cellStyle name="20% - 强调文字颜色 6 4" xfId="231"/>
    <cellStyle name="20% - 强调文字颜色 6 4 2" xfId="232"/>
    <cellStyle name="20% - 强调文字颜色 6 4 2 2" xfId="233"/>
    <cellStyle name="20% - 强调文字颜色 6 4 3" xfId="234"/>
    <cellStyle name="20% - 强调文字颜色 6 4_甘肃省第二批新增债券分配表" xfId="235"/>
    <cellStyle name="20% - 强调文字颜色 6 5" xfId="236"/>
    <cellStyle name="20% - 强调文字颜色 6 5 2" xfId="237"/>
    <cellStyle name="20% - 强调文字颜色 6 5 2 2" xfId="238"/>
    <cellStyle name="20% - 强调文字颜色 6 5 3" xfId="239"/>
    <cellStyle name="20% - 强调文字颜色 6 5_甘肃省第二批新增债券分配表" xfId="240"/>
    <cellStyle name="20% - 强调文字颜色 6 6" xfId="241"/>
    <cellStyle name="20% - 强调文字颜色 6 6 2" xfId="242"/>
    <cellStyle name="20% - 强调文字颜色 6 7" xfId="243"/>
    <cellStyle name="20% - 强调文字颜色 6 7 2" xfId="244"/>
    <cellStyle name="20% - 强调文字颜色 6 8" xfId="245"/>
    <cellStyle name="20% - 强调文字颜色 6 8 2" xfId="246"/>
    <cellStyle name="20% - 强调文字颜色 6 9" xfId="247"/>
    <cellStyle name="20% - 强调文字颜色 6 9 2" xfId="248"/>
    <cellStyle name="20% - 强调文字颜色 6_张掖2016年政府债务限额" xfId="249"/>
    <cellStyle name="3???á′?ó" xfId="250"/>
    <cellStyle name="3￡1?_??2??t·???×êá?" xfId="251"/>
    <cellStyle name="3232" xfId="252"/>
    <cellStyle name="40% - 强调文字颜色 1" xfId="253"/>
    <cellStyle name="40% - 强调文字颜色 1 10" xfId="254"/>
    <cellStyle name="40% - 强调文字颜色 1 2" xfId="255"/>
    <cellStyle name="40% - 强调文字颜色 1 2 2" xfId="256"/>
    <cellStyle name="40% - 强调文字颜色 1 2 2 2" xfId="257"/>
    <cellStyle name="40% - 强调文字颜色 1 2 3" xfId="258"/>
    <cellStyle name="40% - 强调文字颜色 1 2 4" xfId="259"/>
    <cellStyle name="40% - 强调文字颜色 1 2 5" xfId="260"/>
    <cellStyle name="40% - 强调文字颜色 1 2_2017年预算表（调整增加债券）" xfId="261"/>
    <cellStyle name="40% - 强调文字颜色 1 3" xfId="262"/>
    <cellStyle name="40% - 强调文字颜色 1 3 2" xfId="263"/>
    <cellStyle name="40% - 强调文字颜色 1 3 2 2" xfId="264"/>
    <cellStyle name="40% - 强调文字颜色 1 3 3" xfId="265"/>
    <cellStyle name="40% - 强调文字颜色 1 3_2017年预算表（调整增加债券）" xfId="266"/>
    <cellStyle name="40% - 强调文字颜色 1 4" xfId="267"/>
    <cellStyle name="40% - 强调文字颜色 1 4 2" xfId="268"/>
    <cellStyle name="40% - 强调文字颜色 1 4 2 2" xfId="269"/>
    <cellStyle name="40% - 强调文字颜色 1 4 3" xfId="270"/>
    <cellStyle name="40% - 强调文字颜色 1 4_甘肃省第二批新增债券分配表" xfId="271"/>
    <cellStyle name="40% - 强调文字颜色 1 5" xfId="272"/>
    <cellStyle name="40% - 强调文字颜色 1 5 2" xfId="273"/>
    <cellStyle name="40% - 强调文字颜色 1 5 2 2" xfId="274"/>
    <cellStyle name="40% - 强调文字颜色 1 5 3" xfId="275"/>
    <cellStyle name="40% - 强调文字颜色 1 5_甘肃省第二批新增债券分配表" xfId="276"/>
    <cellStyle name="40% - 强调文字颜色 1 6" xfId="277"/>
    <cellStyle name="40% - 强调文字颜色 1 6 2" xfId="278"/>
    <cellStyle name="40% - 强调文字颜色 1 7" xfId="279"/>
    <cellStyle name="40% - 强调文字颜色 1 7 2" xfId="280"/>
    <cellStyle name="40% - 强调文字颜色 1 8" xfId="281"/>
    <cellStyle name="40% - 强调文字颜色 1 8 2" xfId="282"/>
    <cellStyle name="40% - 强调文字颜色 1 9" xfId="283"/>
    <cellStyle name="40% - 强调文字颜色 1 9 2" xfId="284"/>
    <cellStyle name="40% - 强调文字颜色 1_张掖2016年政府债务限额" xfId="285"/>
    <cellStyle name="40% - 强调文字颜色 2" xfId="286"/>
    <cellStyle name="40% - 强调文字颜色 2 10" xfId="287"/>
    <cellStyle name="40% - 强调文字颜色 2 2" xfId="288"/>
    <cellStyle name="40% - 强调文字颜色 2 2 2" xfId="289"/>
    <cellStyle name="40% - 强调文字颜色 2 2 2 2" xfId="290"/>
    <cellStyle name="40% - 强调文字颜色 2 2 3" xfId="291"/>
    <cellStyle name="40% - 强调文字颜色 2 2 4" xfId="292"/>
    <cellStyle name="40% - 强调文字颜色 2 2 5" xfId="293"/>
    <cellStyle name="40% - 强调文字颜色 2 2_甘肃省第二批新增债券分配表" xfId="294"/>
    <cellStyle name="40% - 强调文字颜色 2 3" xfId="295"/>
    <cellStyle name="40% - 强调文字颜色 2 3 2" xfId="296"/>
    <cellStyle name="40% - 强调文字颜色 2 3 2 2" xfId="297"/>
    <cellStyle name="40% - 强调文字颜色 2 3 3" xfId="298"/>
    <cellStyle name="40% - 强调文字颜色 2 3_2017年预算表（调整增加债券）" xfId="299"/>
    <cellStyle name="40% - 强调文字颜色 2 4" xfId="300"/>
    <cellStyle name="40% - 强调文字颜色 2 4 2" xfId="301"/>
    <cellStyle name="40% - 强调文字颜色 2 4 2 2" xfId="302"/>
    <cellStyle name="40% - 强调文字颜色 2 4 3" xfId="303"/>
    <cellStyle name="40% - 强调文字颜色 2 4_甘肃省第二批新增债券分配表" xfId="304"/>
    <cellStyle name="40% - 强调文字颜色 2 5" xfId="305"/>
    <cellStyle name="40% - 强调文字颜色 2 5 2" xfId="306"/>
    <cellStyle name="40% - 强调文字颜色 2 5 2 2" xfId="307"/>
    <cellStyle name="40% - 强调文字颜色 2 5 3" xfId="308"/>
    <cellStyle name="40% - 强调文字颜色 2 5_甘肃省第二批新增债券分配表" xfId="309"/>
    <cellStyle name="40% - 强调文字颜色 2 6" xfId="310"/>
    <cellStyle name="40% - 强调文字颜色 2 6 2" xfId="311"/>
    <cellStyle name="40% - 强调文字颜色 2 7" xfId="312"/>
    <cellStyle name="40% - 强调文字颜色 2 7 2" xfId="313"/>
    <cellStyle name="40% - 强调文字颜色 2 8" xfId="314"/>
    <cellStyle name="40% - 强调文字颜色 2 8 2" xfId="315"/>
    <cellStyle name="40% - 强调文字颜色 2 9" xfId="316"/>
    <cellStyle name="40% - 强调文字颜色 2 9 2" xfId="317"/>
    <cellStyle name="40% - 强调文字颜色 2_张掖2016年政府债务限额" xfId="318"/>
    <cellStyle name="40% - 强调文字颜色 3" xfId="319"/>
    <cellStyle name="40% - 强调文字颜色 3 10" xfId="320"/>
    <cellStyle name="40% - 强调文字颜色 3 2" xfId="321"/>
    <cellStyle name="40% - 强调文字颜色 3 2 2" xfId="322"/>
    <cellStyle name="40% - 强调文字颜色 3 2 2 2" xfId="323"/>
    <cellStyle name="40% - 强调文字颜色 3 2 3" xfId="324"/>
    <cellStyle name="40% - 强调文字颜色 3 2 4" xfId="325"/>
    <cellStyle name="40% - 强调文字颜色 3 2 5" xfId="326"/>
    <cellStyle name="40% - 强调文字颜色 3 2_2017年预算表（调整增加债券）" xfId="327"/>
    <cellStyle name="40% - 强调文字颜色 3 3" xfId="328"/>
    <cellStyle name="40% - 强调文字颜色 3 3 2" xfId="329"/>
    <cellStyle name="40% - 强调文字颜色 3 3 2 2" xfId="330"/>
    <cellStyle name="40% - 强调文字颜色 3 3 3" xfId="331"/>
    <cellStyle name="40% - 强调文字颜色 3 3_2017年预算表（调整增加债券）" xfId="332"/>
    <cellStyle name="40% - 强调文字颜色 3 4" xfId="333"/>
    <cellStyle name="40% - 强调文字颜色 3 4 2" xfId="334"/>
    <cellStyle name="40% - 强调文字颜色 3 4 2 2" xfId="335"/>
    <cellStyle name="40% - 强调文字颜色 3 4 3" xfId="336"/>
    <cellStyle name="40% - 强调文字颜色 3 4_甘肃省第二批新增债券分配表" xfId="337"/>
    <cellStyle name="40% - 强调文字颜色 3 5" xfId="338"/>
    <cellStyle name="40% - 强调文字颜色 3 5 2" xfId="339"/>
    <cellStyle name="40% - 强调文字颜色 3 5 2 2" xfId="340"/>
    <cellStyle name="40% - 强调文字颜色 3 5 3" xfId="341"/>
    <cellStyle name="40% - 强调文字颜色 3 5_甘肃省第二批新增债券分配表" xfId="342"/>
    <cellStyle name="40% - 强调文字颜色 3 6" xfId="343"/>
    <cellStyle name="40% - 强调文字颜色 3 6 2" xfId="344"/>
    <cellStyle name="40% - 强调文字颜色 3 7" xfId="345"/>
    <cellStyle name="40% - 强调文字颜色 3 7 2" xfId="346"/>
    <cellStyle name="40% - 强调文字颜色 3 8" xfId="347"/>
    <cellStyle name="40% - 强调文字颜色 3 8 2" xfId="348"/>
    <cellStyle name="40% - 强调文字颜色 3 9" xfId="349"/>
    <cellStyle name="40% - 强调文字颜色 3 9 2" xfId="350"/>
    <cellStyle name="40% - 强调文字颜色 3_张掖2016年政府债务限额" xfId="351"/>
    <cellStyle name="40% - 强调文字颜色 4" xfId="352"/>
    <cellStyle name="40% - 强调文字颜色 4 10" xfId="353"/>
    <cellStyle name="40% - 强调文字颜色 4 2" xfId="354"/>
    <cellStyle name="40% - 强调文字颜色 4 2 2" xfId="355"/>
    <cellStyle name="40% - 强调文字颜色 4 2 2 2" xfId="356"/>
    <cellStyle name="40% - 强调文字颜色 4 2 3" xfId="357"/>
    <cellStyle name="40% - 强调文字颜色 4 2 4" xfId="358"/>
    <cellStyle name="40% - 强调文字颜色 4 2 5" xfId="359"/>
    <cellStyle name="40% - 强调文字颜色 4 2_2017年预算表（调整增加债券）" xfId="360"/>
    <cellStyle name="40% - 强调文字颜色 4 3" xfId="361"/>
    <cellStyle name="40% - 强调文字颜色 4 3 2" xfId="362"/>
    <cellStyle name="40% - 强调文字颜色 4 3 2 2" xfId="363"/>
    <cellStyle name="40% - 强调文字颜色 4 3 3" xfId="364"/>
    <cellStyle name="40% - 强调文字颜色 4 3_2017年预算表（调整增加债券）" xfId="365"/>
    <cellStyle name="40% - 强调文字颜色 4 4" xfId="366"/>
    <cellStyle name="40% - 强调文字颜色 4 4 2" xfId="367"/>
    <cellStyle name="40% - 强调文字颜色 4 4 2 2" xfId="368"/>
    <cellStyle name="40% - 强调文字颜色 4 4 3" xfId="369"/>
    <cellStyle name="40% - 强调文字颜色 4 4_甘肃省第二批新增债券分配表" xfId="370"/>
    <cellStyle name="40% - 强调文字颜色 4 5" xfId="371"/>
    <cellStyle name="40% - 强调文字颜色 4 5 2" xfId="372"/>
    <cellStyle name="40% - 强调文字颜色 4 5 2 2" xfId="373"/>
    <cellStyle name="40% - 强调文字颜色 4 5 3" xfId="374"/>
    <cellStyle name="40% - 强调文字颜色 4 5_甘肃省第二批新增债券分配表" xfId="375"/>
    <cellStyle name="40% - 强调文字颜色 4 6" xfId="376"/>
    <cellStyle name="40% - 强调文字颜色 4 6 2" xfId="377"/>
    <cellStyle name="40% - 强调文字颜色 4 7" xfId="378"/>
    <cellStyle name="40% - 强调文字颜色 4 7 2" xfId="379"/>
    <cellStyle name="40% - 强调文字颜色 4 8" xfId="380"/>
    <cellStyle name="40% - 强调文字颜色 4 8 2" xfId="381"/>
    <cellStyle name="40% - 强调文字颜色 4 9" xfId="382"/>
    <cellStyle name="40% - 强调文字颜色 4 9 2" xfId="383"/>
    <cellStyle name="40% - 强调文字颜色 4_张掖2016年政府债务限额" xfId="384"/>
    <cellStyle name="40% - 强调文字颜色 5" xfId="385"/>
    <cellStyle name="40% - 强调文字颜色 5 10" xfId="386"/>
    <cellStyle name="40% - 强调文字颜色 5 2" xfId="387"/>
    <cellStyle name="40% - 强调文字颜色 5 2 2" xfId="388"/>
    <cellStyle name="40% - 强调文字颜色 5 2 2 2" xfId="389"/>
    <cellStyle name="40% - 强调文字颜色 5 2 3" xfId="390"/>
    <cellStyle name="40% - 强调文字颜色 5 2 4" xfId="391"/>
    <cellStyle name="40% - 强调文字颜色 5 2 5" xfId="392"/>
    <cellStyle name="40% - 强调文字颜色 5 2_甘肃省第二批新增债券分配表" xfId="393"/>
    <cellStyle name="40% - 强调文字颜色 5 3" xfId="394"/>
    <cellStyle name="40% - 强调文字颜色 5 3 2" xfId="395"/>
    <cellStyle name="40% - 强调文字颜色 5 3 2 2" xfId="396"/>
    <cellStyle name="40% - 强调文字颜色 5 3 3" xfId="397"/>
    <cellStyle name="40% - 强调文字颜色 5 3_2017年预算表（调整增加债券）" xfId="398"/>
    <cellStyle name="40% - 强调文字颜色 5 4" xfId="399"/>
    <cellStyle name="40% - 强调文字颜色 5 4 2" xfId="400"/>
    <cellStyle name="40% - 强调文字颜色 5 4 2 2" xfId="401"/>
    <cellStyle name="40% - 强调文字颜色 5 4 3" xfId="402"/>
    <cellStyle name="40% - 强调文字颜色 5 4_甘肃省第二批新增债券分配表" xfId="403"/>
    <cellStyle name="40% - 强调文字颜色 5 5" xfId="404"/>
    <cellStyle name="40% - 强调文字颜色 5 5 2" xfId="405"/>
    <cellStyle name="40% - 强调文字颜色 5 5 2 2" xfId="406"/>
    <cellStyle name="40% - 强调文字颜色 5 5 3" xfId="407"/>
    <cellStyle name="40% - 强调文字颜色 5 5_甘肃省第二批新增债券分配表" xfId="408"/>
    <cellStyle name="40% - 强调文字颜色 5 6" xfId="409"/>
    <cellStyle name="40% - 强调文字颜色 5 6 2" xfId="410"/>
    <cellStyle name="40% - 强调文字颜色 5 7" xfId="411"/>
    <cellStyle name="40% - 强调文字颜色 5 7 2" xfId="412"/>
    <cellStyle name="40% - 强调文字颜色 5 8" xfId="413"/>
    <cellStyle name="40% - 强调文字颜色 5 8 2" xfId="414"/>
    <cellStyle name="40% - 强调文字颜色 5 9" xfId="415"/>
    <cellStyle name="40% - 强调文字颜色 5 9 2" xfId="416"/>
    <cellStyle name="40% - 强调文字颜色 5_张掖2016年政府债务限额" xfId="417"/>
    <cellStyle name="40% - 强调文字颜色 6" xfId="418"/>
    <cellStyle name="40% - 强调文字颜色 6 10" xfId="419"/>
    <cellStyle name="40% - 强调文字颜色 6 2" xfId="420"/>
    <cellStyle name="40% - 强调文字颜色 6 2 2" xfId="421"/>
    <cellStyle name="40% - 强调文字颜色 6 2 2 2" xfId="422"/>
    <cellStyle name="40% - 强调文字颜色 6 2 3" xfId="423"/>
    <cellStyle name="40% - 强调文字颜色 6 2 4" xfId="424"/>
    <cellStyle name="40% - 强调文字颜色 6 2 5" xfId="425"/>
    <cellStyle name="40% - 强调文字颜色 6 2_2017年预算表（调整增加债券）" xfId="426"/>
    <cellStyle name="40% - 强调文字颜色 6 3" xfId="427"/>
    <cellStyle name="40% - 强调文字颜色 6 3 2" xfId="428"/>
    <cellStyle name="40% - 强调文字颜色 6 3 2 2" xfId="429"/>
    <cellStyle name="40% - 强调文字颜色 6 3 3" xfId="430"/>
    <cellStyle name="40% - 强调文字颜色 6 3_2017年预算表（调整增加债券）" xfId="431"/>
    <cellStyle name="40% - 强调文字颜色 6 4" xfId="432"/>
    <cellStyle name="40% - 强调文字颜色 6 4 2" xfId="433"/>
    <cellStyle name="40% - 强调文字颜色 6 4 2 2" xfId="434"/>
    <cellStyle name="40% - 强调文字颜色 6 4 3" xfId="435"/>
    <cellStyle name="40% - 强调文字颜色 6 4_甘肃省第二批新增债券分配表" xfId="436"/>
    <cellStyle name="40% - 强调文字颜色 6 5" xfId="437"/>
    <cellStyle name="40% - 强调文字颜色 6 5 2" xfId="438"/>
    <cellStyle name="40% - 强调文字颜色 6 5 2 2" xfId="439"/>
    <cellStyle name="40% - 强调文字颜色 6 5 3" xfId="440"/>
    <cellStyle name="40% - 强调文字颜色 6 5_甘肃省第二批新增债券分配表" xfId="441"/>
    <cellStyle name="40% - 强调文字颜色 6 6" xfId="442"/>
    <cellStyle name="40% - 强调文字颜色 6 6 2" xfId="443"/>
    <cellStyle name="40% - 强调文字颜色 6 7" xfId="444"/>
    <cellStyle name="40% - 强调文字颜色 6 7 2" xfId="445"/>
    <cellStyle name="40% - 强调文字颜色 6 8" xfId="446"/>
    <cellStyle name="40% - 强调文字颜色 6 8 2" xfId="447"/>
    <cellStyle name="40% - 强调文字颜色 6 9" xfId="448"/>
    <cellStyle name="40% - 强调文字颜色 6 9 2" xfId="449"/>
    <cellStyle name="40% - 强调文字颜色 6_张掖2016年政府债务限额" xfId="450"/>
    <cellStyle name="60% - 强调文字颜色 1" xfId="451"/>
    <cellStyle name="60% - 强调文字颜色 1 10" xfId="452"/>
    <cellStyle name="60% - 强调文字颜色 1 2" xfId="453"/>
    <cellStyle name="60% - 强调文字颜色 1 2 2" xfId="454"/>
    <cellStyle name="60% - 强调文字颜色 1 2 3" xfId="455"/>
    <cellStyle name="60% - 强调文字颜色 1 2 4" xfId="456"/>
    <cellStyle name="60% - 强调文字颜色 1 2 5" xfId="457"/>
    <cellStyle name="60% - 强调文字颜色 1 2_2017年预算表（调整增加债券）" xfId="458"/>
    <cellStyle name="60% - 强调文字颜色 1 3" xfId="459"/>
    <cellStyle name="60% - 强调文字颜色 1 3 2" xfId="460"/>
    <cellStyle name="60% - 强调文字颜色 1 3_2017年预算表（调整增加债券）" xfId="461"/>
    <cellStyle name="60% - 强调文字颜色 1 4" xfId="462"/>
    <cellStyle name="60% - 强调文字颜色 1 4 2" xfId="463"/>
    <cellStyle name="60% - 强调文字颜色 1 5" xfId="464"/>
    <cellStyle name="60% - 强调文字颜色 1 5 2" xfId="465"/>
    <cellStyle name="60% - 强调文字颜色 1 6" xfId="466"/>
    <cellStyle name="60% - 强调文字颜色 1 6 2" xfId="467"/>
    <cellStyle name="60% - 强调文字颜色 1 7" xfId="468"/>
    <cellStyle name="60% - 强调文字颜色 1 7 2" xfId="469"/>
    <cellStyle name="60% - 强调文字颜色 1 8" xfId="470"/>
    <cellStyle name="60% - 强调文字颜色 1 8 2" xfId="471"/>
    <cellStyle name="60% - 强调文字颜色 1 9" xfId="472"/>
    <cellStyle name="60% - 强调文字颜色 1 9 2" xfId="473"/>
    <cellStyle name="60% - 强调文字颜色 1_张掖2016年政府债务限额" xfId="474"/>
    <cellStyle name="60% - 强调文字颜色 2" xfId="475"/>
    <cellStyle name="60% - 强调文字颜色 2 10" xfId="476"/>
    <cellStyle name="60% - 强调文字颜色 2 2" xfId="477"/>
    <cellStyle name="60% - 强调文字颜色 2 2 2" xfId="478"/>
    <cellStyle name="60% - 强调文字颜色 2 2 3" xfId="479"/>
    <cellStyle name="60% - 强调文字颜色 2 2 4" xfId="480"/>
    <cellStyle name="60% - 强调文字颜色 2 2 5" xfId="481"/>
    <cellStyle name="60% - 强调文字颜色 2 2_2017年预算表（调整增加债券）" xfId="482"/>
    <cellStyle name="60% - 强调文字颜色 2 3" xfId="483"/>
    <cellStyle name="60% - 强调文字颜色 2 3 2" xfId="484"/>
    <cellStyle name="60% - 强调文字颜色 2 3_2017年预算表（调整增加债券）" xfId="485"/>
    <cellStyle name="60% - 强调文字颜色 2 4" xfId="486"/>
    <cellStyle name="60% - 强调文字颜色 2 4 2" xfId="487"/>
    <cellStyle name="60% - 强调文字颜色 2 5" xfId="488"/>
    <cellStyle name="60% - 强调文字颜色 2 5 2" xfId="489"/>
    <cellStyle name="60% - 强调文字颜色 2 6" xfId="490"/>
    <cellStyle name="60% - 强调文字颜色 2 6 2" xfId="491"/>
    <cellStyle name="60% - 强调文字颜色 2 7" xfId="492"/>
    <cellStyle name="60% - 强调文字颜色 2 7 2" xfId="493"/>
    <cellStyle name="60% - 强调文字颜色 2 8" xfId="494"/>
    <cellStyle name="60% - 强调文字颜色 2 8 2" xfId="495"/>
    <cellStyle name="60% - 强调文字颜色 2 9" xfId="496"/>
    <cellStyle name="60% - 强调文字颜色 2 9 2" xfId="497"/>
    <cellStyle name="60% - 强调文字颜色 2_张掖2016年政府债务限额" xfId="498"/>
    <cellStyle name="60% - 强调文字颜色 3" xfId="499"/>
    <cellStyle name="60% - 强调文字颜色 3 10" xfId="500"/>
    <cellStyle name="60% - 强调文字颜色 3 2" xfId="501"/>
    <cellStyle name="60% - 强调文字颜色 3 2 2" xfId="502"/>
    <cellStyle name="60% - 强调文字颜色 3 2 3" xfId="503"/>
    <cellStyle name="60% - 强调文字颜色 3 2 4" xfId="504"/>
    <cellStyle name="60% - 强调文字颜色 3 2 5" xfId="505"/>
    <cellStyle name="60% - 强调文字颜色 3 2_2017年预算表（调整增加债券）" xfId="506"/>
    <cellStyle name="60% - 强调文字颜色 3 3" xfId="507"/>
    <cellStyle name="60% - 强调文字颜色 3 3 2" xfId="508"/>
    <cellStyle name="60% - 强调文字颜色 3 3_2017年预算表（调整增加债券）" xfId="509"/>
    <cellStyle name="60% - 强调文字颜色 3 4" xfId="510"/>
    <cellStyle name="60% - 强调文字颜色 3 4 2" xfId="511"/>
    <cellStyle name="60% - 强调文字颜色 3 5" xfId="512"/>
    <cellStyle name="60% - 强调文字颜色 3 5 2" xfId="513"/>
    <cellStyle name="60% - 强调文字颜色 3 6" xfId="514"/>
    <cellStyle name="60% - 强调文字颜色 3 6 2" xfId="515"/>
    <cellStyle name="60% - 强调文字颜色 3 7" xfId="516"/>
    <cellStyle name="60% - 强调文字颜色 3 7 2" xfId="517"/>
    <cellStyle name="60% - 强调文字颜色 3 8" xfId="518"/>
    <cellStyle name="60% - 强调文字颜色 3 8 2" xfId="519"/>
    <cellStyle name="60% - 强调文字颜色 3 9" xfId="520"/>
    <cellStyle name="60% - 强调文字颜色 3 9 2" xfId="521"/>
    <cellStyle name="60% - 强调文字颜色 3_张掖2016年政府债务限额" xfId="522"/>
    <cellStyle name="60% - 强调文字颜色 4" xfId="523"/>
    <cellStyle name="60% - 强调文字颜色 4 10" xfId="524"/>
    <cellStyle name="60% - 强调文字颜色 4 2" xfId="525"/>
    <cellStyle name="60% - 强调文字颜色 4 2 2" xfId="526"/>
    <cellStyle name="60% - 强调文字颜色 4 2 3" xfId="527"/>
    <cellStyle name="60% - 强调文字颜色 4 2 4" xfId="528"/>
    <cellStyle name="60% - 强调文字颜色 4 2 5" xfId="529"/>
    <cellStyle name="60% - 强调文字颜色 4 2_2017年预算表（调整增加债券）" xfId="530"/>
    <cellStyle name="60% - 强调文字颜色 4 3" xfId="531"/>
    <cellStyle name="60% - 强调文字颜色 4 3 2" xfId="532"/>
    <cellStyle name="60% - 强调文字颜色 4 3_2017年预算表（调整增加债券）" xfId="533"/>
    <cellStyle name="60% - 强调文字颜色 4 4" xfId="534"/>
    <cellStyle name="60% - 强调文字颜色 4 4 2" xfId="535"/>
    <cellStyle name="60% - 强调文字颜色 4 5" xfId="536"/>
    <cellStyle name="60% - 强调文字颜色 4 5 2" xfId="537"/>
    <cellStyle name="60% - 强调文字颜色 4 6" xfId="538"/>
    <cellStyle name="60% - 强调文字颜色 4 6 2" xfId="539"/>
    <cellStyle name="60% - 强调文字颜色 4 7" xfId="540"/>
    <cellStyle name="60% - 强调文字颜色 4 7 2" xfId="541"/>
    <cellStyle name="60% - 强调文字颜色 4 8" xfId="542"/>
    <cellStyle name="60% - 强调文字颜色 4 8 2" xfId="543"/>
    <cellStyle name="60% - 强调文字颜色 4 9" xfId="544"/>
    <cellStyle name="60% - 强调文字颜色 4 9 2" xfId="545"/>
    <cellStyle name="60% - 强调文字颜色 4_张掖2016年政府债务限额" xfId="546"/>
    <cellStyle name="60% - 强调文字颜色 5" xfId="547"/>
    <cellStyle name="60% - 强调文字颜色 5 10" xfId="548"/>
    <cellStyle name="60% - 强调文字颜色 5 2" xfId="549"/>
    <cellStyle name="60% - 强调文字颜色 5 2 2" xfId="550"/>
    <cellStyle name="60% - 强调文字颜色 5 2 3" xfId="551"/>
    <cellStyle name="60% - 强调文字颜色 5 2 4" xfId="552"/>
    <cellStyle name="60% - 强调文字颜色 5 2 5" xfId="553"/>
    <cellStyle name="60% - 强调文字颜色 5 2_2017年预算表（调整增加债券）" xfId="554"/>
    <cellStyle name="60% - 强调文字颜色 5 3" xfId="555"/>
    <cellStyle name="60% - 强调文字颜色 5 3 2" xfId="556"/>
    <cellStyle name="60% - 强调文字颜色 5 3_2017年预算表（调整增加债券）" xfId="557"/>
    <cellStyle name="60% - 强调文字颜色 5 4" xfId="558"/>
    <cellStyle name="60% - 强调文字颜色 5 4 2" xfId="559"/>
    <cellStyle name="60% - 强调文字颜色 5 5" xfId="560"/>
    <cellStyle name="60% - 强调文字颜色 5 5 2" xfId="561"/>
    <cellStyle name="60% - 强调文字颜色 5 6" xfId="562"/>
    <cellStyle name="60% - 强调文字颜色 5 6 2" xfId="563"/>
    <cellStyle name="60% - 强调文字颜色 5 7" xfId="564"/>
    <cellStyle name="60% - 强调文字颜色 5 7 2" xfId="565"/>
    <cellStyle name="60% - 强调文字颜色 5 8" xfId="566"/>
    <cellStyle name="60% - 强调文字颜色 5 8 2" xfId="567"/>
    <cellStyle name="60% - 强调文字颜色 5 9" xfId="568"/>
    <cellStyle name="60% - 强调文字颜色 5 9 2" xfId="569"/>
    <cellStyle name="60% - 强调文字颜色 5_张掖2016年政府债务限额" xfId="570"/>
    <cellStyle name="60% - 强调文字颜色 6" xfId="571"/>
    <cellStyle name="60% - 强调文字颜色 6 10" xfId="572"/>
    <cellStyle name="60% - 强调文字颜色 6 2" xfId="573"/>
    <cellStyle name="60% - 强调文字颜色 6 2 2" xfId="574"/>
    <cellStyle name="60% - 强调文字颜色 6 2 3" xfId="575"/>
    <cellStyle name="60% - 强调文字颜色 6 2 4" xfId="576"/>
    <cellStyle name="60% - 强调文字颜色 6 2 5" xfId="577"/>
    <cellStyle name="60% - 强调文字颜色 6 2_2017年预算表（调整增加债券）" xfId="578"/>
    <cellStyle name="60% - 强调文字颜色 6 3" xfId="579"/>
    <cellStyle name="60% - 强调文字颜色 6 3 2" xfId="580"/>
    <cellStyle name="60% - 强调文字颜色 6 3_2017年预算表（调整增加债券）" xfId="581"/>
    <cellStyle name="60% - 强调文字颜色 6 4" xfId="582"/>
    <cellStyle name="60% - 强调文字颜色 6 4 2" xfId="583"/>
    <cellStyle name="60% - 强调文字颜色 6 5" xfId="584"/>
    <cellStyle name="60% - 强调文字颜色 6 5 2" xfId="585"/>
    <cellStyle name="60% - 强调文字颜色 6 6" xfId="586"/>
    <cellStyle name="60% - 强调文字颜色 6 6 2" xfId="587"/>
    <cellStyle name="60% - 强调文字颜色 6 7" xfId="588"/>
    <cellStyle name="60% - 强调文字颜色 6 7 2" xfId="589"/>
    <cellStyle name="60% - 强调文字颜色 6 8" xfId="590"/>
    <cellStyle name="60% - 强调文字颜色 6 8 2" xfId="591"/>
    <cellStyle name="60% - 强调文字颜色 6 9" xfId="592"/>
    <cellStyle name="60% - 强调文字颜色 6 9 2" xfId="593"/>
    <cellStyle name="60% - 强调文字颜色 6_张掖2016年政府债务限额" xfId="594"/>
    <cellStyle name="Accent1" xfId="595"/>
    <cellStyle name="Accent1 - 20%" xfId="596"/>
    <cellStyle name="Accent1 - 40%" xfId="597"/>
    <cellStyle name="Accent1 - 60%" xfId="598"/>
    <cellStyle name="Accent1_2007年转移支付测算" xfId="599"/>
    <cellStyle name="Accent2" xfId="600"/>
    <cellStyle name="Accent2 - 20%" xfId="601"/>
    <cellStyle name="Accent2 - 40%" xfId="602"/>
    <cellStyle name="Accent2 - 60%" xfId="603"/>
    <cellStyle name="Accent2_2007年转移支付测算" xfId="604"/>
    <cellStyle name="Accent3" xfId="605"/>
    <cellStyle name="Accent3 - 20%" xfId="606"/>
    <cellStyle name="Accent3 - 40%" xfId="607"/>
    <cellStyle name="Accent3 - 60%" xfId="608"/>
    <cellStyle name="Accent3_2007年转移支付测算" xfId="609"/>
    <cellStyle name="Accent4" xfId="610"/>
    <cellStyle name="Accent4 - 20%" xfId="611"/>
    <cellStyle name="Accent4 - 40%" xfId="612"/>
    <cellStyle name="Accent4 - 60%" xfId="613"/>
    <cellStyle name="Accent4_2013年社保本级专项经费(20130307)" xfId="614"/>
    <cellStyle name="Accent5" xfId="615"/>
    <cellStyle name="Accent5 - 20%" xfId="616"/>
    <cellStyle name="Accent5 - 40%" xfId="617"/>
    <cellStyle name="Accent5 - 60%" xfId="618"/>
    <cellStyle name="Accent5_2013年社保本级专项经费(20130307)" xfId="619"/>
    <cellStyle name="Accent6" xfId="620"/>
    <cellStyle name="Accent6 - 20%" xfId="621"/>
    <cellStyle name="Accent6 - 40%" xfId="622"/>
    <cellStyle name="Accent6 - 60%" xfId="623"/>
    <cellStyle name="Accent6_2007年转移支付测算" xfId="624"/>
    <cellStyle name="Calc Currency (0)" xfId="625"/>
    <cellStyle name="ColLevel_0" xfId="626"/>
    <cellStyle name="Comma [0]" xfId="627"/>
    <cellStyle name="comma zerodec" xfId="628"/>
    <cellStyle name="Comma_1995" xfId="629"/>
    <cellStyle name="Currency [0]" xfId="630"/>
    <cellStyle name="Currency_1995" xfId="631"/>
    <cellStyle name="Currency1" xfId="632"/>
    <cellStyle name="Date" xfId="633"/>
    <cellStyle name="Dollar (zero dec)" xfId="634"/>
    <cellStyle name="e鯪9Y_x000B_" xfId="635"/>
    <cellStyle name="e鯪9Y_x000B_ 2" xfId="636"/>
    <cellStyle name="Fixed" xfId="637"/>
    <cellStyle name="Grey" xfId="638"/>
    <cellStyle name="Header1" xfId="639"/>
    <cellStyle name="Header2" xfId="640"/>
    <cellStyle name="HEADING1" xfId="641"/>
    <cellStyle name="HEADING2" xfId="642"/>
    <cellStyle name="Input [yellow]" xfId="643"/>
    <cellStyle name="no dec" xfId="644"/>
    <cellStyle name="Norma,_laroux_4_营业在建 (2)_E21" xfId="645"/>
    <cellStyle name="Normal - Style1" xfId="646"/>
    <cellStyle name="Normal_#10-Headcount" xfId="647"/>
    <cellStyle name="oó?ì3???á′?ó" xfId="648"/>
    <cellStyle name="Percent [2]" xfId="649"/>
    <cellStyle name="Percent_laroux" xfId="650"/>
    <cellStyle name="RowLevel_0" xfId="651"/>
    <cellStyle name="Total" xfId="652"/>
    <cellStyle name="Percent" xfId="653"/>
    <cellStyle name="百分比 2" xfId="654"/>
    <cellStyle name="百分比 2 2" xfId="655"/>
    <cellStyle name="百分比 3" xfId="656"/>
    <cellStyle name="百分比 4" xfId="657"/>
    <cellStyle name="标题" xfId="658"/>
    <cellStyle name="标题 1" xfId="659"/>
    <cellStyle name="标题 1 10" xfId="660"/>
    <cellStyle name="标题 1 2" xfId="661"/>
    <cellStyle name="标题 1 2 2" xfId="662"/>
    <cellStyle name="标题 1 2 3" xfId="663"/>
    <cellStyle name="标题 1 2 4" xfId="664"/>
    <cellStyle name="标题 1 2 5" xfId="665"/>
    <cellStyle name="标题 1 2_2017年预算表（调整增加债券）" xfId="666"/>
    <cellStyle name="标题 1 3" xfId="667"/>
    <cellStyle name="标题 1 3 2" xfId="668"/>
    <cellStyle name="标题 1 3_2017年预算表（调整增加债券）" xfId="669"/>
    <cellStyle name="标题 1 4" xfId="670"/>
    <cellStyle name="标题 1 4 2" xfId="671"/>
    <cellStyle name="标题 1 5" xfId="672"/>
    <cellStyle name="标题 1 5 2" xfId="673"/>
    <cellStyle name="标题 1 6" xfId="674"/>
    <cellStyle name="标题 1 6 2" xfId="675"/>
    <cellStyle name="标题 1 7" xfId="676"/>
    <cellStyle name="标题 1 7 2" xfId="677"/>
    <cellStyle name="标题 1 8" xfId="678"/>
    <cellStyle name="标题 1 8 2" xfId="679"/>
    <cellStyle name="标题 1 9" xfId="680"/>
    <cellStyle name="标题 1 9 2" xfId="681"/>
    <cellStyle name="标题 1_2015债券项目－人大附表最终" xfId="682"/>
    <cellStyle name="标题 10" xfId="683"/>
    <cellStyle name="标题 10 2" xfId="684"/>
    <cellStyle name="标题 11" xfId="685"/>
    <cellStyle name="标题 11 2" xfId="686"/>
    <cellStyle name="标题 12" xfId="687"/>
    <cellStyle name="标题 12 2" xfId="688"/>
    <cellStyle name="标题 13" xfId="689"/>
    <cellStyle name="标题 2" xfId="690"/>
    <cellStyle name="标题 2 10" xfId="691"/>
    <cellStyle name="标题 2 2" xfId="692"/>
    <cellStyle name="标题 2 2 2" xfId="693"/>
    <cellStyle name="标题 2 2 3" xfId="694"/>
    <cellStyle name="标题 2 2 4" xfId="695"/>
    <cellStyle name="标题 2 2 5" xfId="696"/>
    <cellStyle name="标题 2 2_2017年预算表（调整增加债券）" xfId="697"/>
    <cellStyle name="标题 2 3" xfId="698"/>
    <cellStyle name="标题 2 3 2" xfId="699"/>
    <cellStyle name="标题 2 3_2017年预算表（调整增加债券）" xfId="700"/>
    <cellStyle name="标题 2 4" xfId="701"/>
    <cellStyle name="标题 2 4 2" xfId="702"/>
    <cellStyle name="标题 2 5" xfId="703"/>
    <cellStyle name="标题 2 5 2" xfId="704"/>
    <cellStyle name="标题 2 6" xfId="705"/>
    <cellStyle name="标题 2 6 2" xfId="706"/>
    <cellStyle name="标题 2 7" xfId="707"/>
    <cellStyle name="标题 2 7 2" xfId="708"/>
    <cellStyle name="标题 2 8" xfId="709"/>
    <cellStyle name="标题 2 8 2" xfId="710"/>
    <cellStyle name="标题 2 9" xfId="711"/>
    <cellStyle name="标题 2 9 2" xfId="712"/>
    <cellStyle name="标题 2_2015债券项目－人大附表最终" xfId="713"/>
    <cellStyle name="标题 3" xfId="714"/>
    <cellStyle name="标题 3 10" xfId="715"/>
    <cellStyle name="标题 3 2" xfId="716"/>
    <cellStyle name="标题 3 2 2" xfId="717"/>
    <cellStyle name="标题 3 2 3" xfId="718"/>
    <cellStyle name="标题 3 2 4" xfId="719"/>
    <cellStyle name="标题 3 2 5" xfId="720"/>
    <cellStyle name="标题 3 2_2017年预算表（调整增加债券）" xfId="721"/>
    <cellStyle name="标题 3 3" xfId="722"/>
    <cellStyle name="标题 3 3 2" xfId="723"/>
    <cellStyle name="标题 3 3_2017年预算表（调整增加债券）" xfId="724"/>
    <cellStyle name="标题 3 4" xfId="725"/>
    <cellStyle name="标题 3 4 2" xfId="726"/>
    <cellStyle name="标题 3 5" xfId="727"/>
    <cellStyle name="标题 3 5 2" xfId="728"/>
    <cellStyle name="标题 3 6" xfId="729"/>
    <cellStyle name="标题 3 6 2" xfId="730"/>
    <cellStyle name="标题 3 7" xfId="731"/>
    <cellStyle name="标题 3 7 2" xfId="732"/>
    <cellStyle name="标题 3 8" xfId="733"/>
    <cellStyle name="标题 3 8 2" xfId="734"/>
    <cellStyle name="标题 3 9" xfId="735"/>
    <cellStyle name="标题 3 9 2" xfId="736"/>
    <cellStyle name="标题 3_2015债券项目－人大附表最终" xfId="737"/>
    <cellStyle name="标题 4" xfId="738"/>
    <cellStyle name="标题 4 10" xfId="739"/>
    <cellStyle name="标题 4 2" xfId="740"/>
    <cellStyle name="标题 4 2 2" xfId="741"/>
    <cellStyle name="标题 4 2 3" xfId="742"/>
    <cellStyle name="标题 4 2 4" xfId="743"/>
    <cellStyle name="标题 4 2 5" xfId="744"/>
    <cellStyle name="标题 4 2_2017年预算表（调整增加债券）" xfId="745"/>
    <cellStyle name="标题 4 3" xfId="746"/>
    <cellStyle name="标题 4 3 2" xfId="747"/>
    <cellStyle name="标题 4 3_2017年预算表（调整增加债券）" xfId="748"/>
    <cellStyle name="标题 4 4" xfId="749"/>
    <cellStyle name="标题 4 4 2" xfId="750"/>
    <cellStyle name="标题 4 5" xfId="751"/>
    <cellStyle name="标题 4 5 2" xfId="752"/>
    <cellStyle name="标题 4 6" xfId="753"/>
    <cellStyle name="标题 4 6 2" xfId="754"/>
    <cellStyle name="标题 4 7" xfId="755"/>
    <cellStyle name="标题 4 7 2" xfId="756"/>
    <cellStyle name="标题 4 8" xfId="757"/>
    <cellStyle name="标题 4 8 2" xfId="758"/>
    <cellStyle name="标题 4 9" xfId="759"/>
    <cellStyle name="标题 4 9 2" xfId="760"/>
    <cellStyle name="标题 4_2015债券项目－人大附表最终" xfId="761"/>
    <cellStyle name="标题 5" xfId="762"/>
    <cellStyle name="标题 5 2" xfId="763"/>
    <cellStyle name="标题 5 3" xfId="764"/>
    <cellStyle name="标题 5 4" xfId="765"/>
    <cellStyle name="标题 5 5" xfId="766"/>
    <cellStyle name="标题 5_2017年预算表（调整增加债券）" xfId="767"/>
    <cellStyle name="标题 6" xfId="768"/>
    <cellStyle name="标题 6 2" xfId="769"/>
    <cellStyle name="标题 6_2017年预算表（调整增加债券）" xfId="770"/>
    <cellStyle name="标题 7" xfId="771"/>
    <cellStyle name="标题 7 2" xfId="772"/>
    <cellStyle name="标题 8" xfId="773"/>
    <cellStyle name="标题 8 2" xfId="774"/>
    <cellStyle name="标题 9" xfId="775"/>
    <cellStyle name="标题 9 2" xfId="776"/>
    <cellStyle name="表标题" xfId="777"/>
    <cellStyle name="表标题 2" xfId="778"/>
    <cellStyle name="表标题_2015债券项目－人大附表最终" xfId="779"/>
    <cellStyle name="差" xfId="780"/>
    <cellStyle name="差 10" xfId="781"/>
    <cellStyle name="差 2" xfId="782"/>
    <cellStyle name="差 2 2" xfId="783"/>
    <cellStyle name="差 2 3" xfId="784"/>
    <cellStyle name="差 2 4" xfId="785"/>
    <cellStyle name="差 2 5" xfId="786"/>
    <cellStyle name="差 2_张掖2016年政府债务限额" xfId="787"/>
    <cellStyle name="差 3" xfId="788"/>
    <cellStyle name="差 3 2" xfId="789"/>
    <cellStyle name="差 3_2017年预算表（调整增加债券）" xfId="790"/>
    <cellStyle name="差 4" xfId="791"/>
    <cellStyle name="差 4 2" xfId="792"/>
    <cellStyle name="差 5" xfId="793"/>
    <cellStyle name="差 5 2" xfId="794"/>
    <cellStyle name="差 6" xfId="795"/>
    <cellStyle name="差 6 2" xfId="796"/>
    <cellStyle name="差 7" xfId="797"/>
    <cellStyle name="差 7 2" xfId="798"/>
    <cellStyle name="差 8" xfId="799"/>
    <cellStyle name="差 8 2" xfId="800"/>
    <cellStyle name="差 9" xfId="801"/>
    <cellStyle name="差 9 2" xfId="802"/>
    <cellStyle name="差_{FAEA61C0-5D79-F7C6-68D7-A741FC9FDF48}" xfId="803"/>
    <cellStyle name="差_【表7-10明细表 汉口银行】" xfId="804"/>
    <cellStyle name="差_05潍坊" xfId="805"/>
    <cellStyle name="差_07临沂" xfId="806"/>
    <cellStyle name="差_12滨州" xfId="807"/>
    <cellStyle name="差_2007年转移支付测算" xfId="808"/>
    <cellStyle name="差_2007年转移支付测算_2013年社保本级专项经费(20130307)" xfId="809"/>
    <cellStyle name="差_2007年转移支付测算_2013申请追加项目(预算汇总）" xfId="810"/>
    <cellStyle name="差_2013年社保本级专项经费(20130307)" xfId="811"/>
    <cellStyle name="差_2013申请追加项目(预算汇总）" xfId="812"/>
    <cellStyle name="差_2015债券项目－人大附表最终" xfId="813"/>
    <cellStyle name="差_2017年预算表" xfId="814"/>
    <cellStyle name="差_2017年预算表（调整增加债券）" xfId="815"/>
    <cellStyle name="差_22湖南" xfId="816"/>
    <cellStyle name="差_27重庆" xfId="817"/>
    <cellStyle name="差_28四川" xfId="818"/>
    <cellStyle name="差_30云南" xfId="819"/>
    <cellStyle name="差_33甘肃" xfId="820"/>
    <cellStyle name="差_34青海" xfId="821"/>
    <cellStyle name="差_阜阳市颍州区 2011年转贷政府债券使用情况表" xfId="822"/>
    <cellStyle name="差_甘肃省第二批新增债券分配表" xfId="823"/>
    <cellStyle name="差_盘活财政存量资金安排情况表" xfId="824"/>
    <cellStyle name="差_平邑" xfId="825"/>
    <cellStyle name="差_同德" xfId="826"/>
    <cellStyle name="差_新增债券" xfId="827"/>
    <cellStyle name="差_新增债券_1" xfId="828"/>
    <cellStyle name="差_新增债券项目" xfId="829"/>
    <cellStyle name="差_一般债券" xfId="830"/>
    <cellStyle name="差_张掖2016年政府债务限额" xfId="831"/>
    <cellStyle name="差_张掖市重点工作重大项目资金建议表（定稿）" xfId="832"/>
    <cellStyle name="差_政府投融资平台贷款情况季度监测表（新）" xfId="833"/>
    <cellStyle name="差_置换一般债券" xfId="834"/>
    <cellStyle name="差_置换债券" xfId="835"/>
    <cellStyle name="差_置换债券_1" xfId="836"/>
    <cellStyle name="差_置换专项债券" xfId="837"/>
    <cellStyle name="常规 10" xfId="838"/>
    <cellStyle name="常规 100" xfId="839"/>
    <cellStyle name="常规 101" xfId="840"/>
    <cellStyle name="常规 102" xfId="841"/>
    <cellStyle name="常规 103" xfId="842"/>
    <cellStyle name="常规 104" xfId="843"/>
    <cellStyle name="常规 105" xfId="844"/>
    <cellStyle name="常规 106" xfId="845"/>
    <cellStyle name="常规 107" xfId="846"/>
    <cellStyle name="常规 108" xfId="847"/>
    <cellStyle name="常规 109" xfId="848"/>
    <cellStyle name="常规 11" xfId="849"/>
    <cellStyle name="常规 11 2" xfId="850"/>
    <cellStyle name="常规 11 2 2" xfId="851"/>
    <cellStyle name="常规 11 2_张掖2016年政府债务限额" xfId="852"/>
    <cellStyle name="常规 11 3" xfId="853"/>
    <cellStyle name="常规 11_张掖2016年政府债务限额" xfId="854"/>
    <cellStyle name="常规 110" xfId="855"/>
    <cellStyle name="常规 111" xfId="856"/>
    <cellStyle name="常规 112" xfId="857"/>
    <cellStyle name="常规 113" xfId="858"/>
    <cellStyle name="常规 114" xfId="859"/>
    <cellStyle name="常规 115" xfId="860"/>
    <cellStyle name="常规 116" xfId="861"/>
    <cellStyle name="常规 117" xfId="862"/>
    <cellStyle name="常规 118" xfId="863"/>
    <cellStyle name="常规 119" xfId="864"/>
    <cellStyle name="常规 12" xfId="865"/>
    <cellStyle name="常规 12 2" xfId="866"/>
    <cellStyle name="常规 12_张掖2016年政府债务限额" xfId="867"/>
    <cellStyle name="常规 120" xfId="868"/>
    <cellStyle name="常规 121" xfId="869"/>
    <cellStyle name="常规 122" xfId="870"/>
    <cellStyle name="常规 123" xfId="871"/>
    <cellStyle name="常规 124" xfId="872"/>
    <cellStyle name="常规 125" xfId="873"/>
    <cellStyle name="常规 126" xfId="874"/>
    <cellStyle name="常规 127" xfId="875"/>
    <cellStyle name="常规 128" xfId="876"/>
    <cellStyle name="常规 129" xfId="877"/>
    <cellStyle name="常规 13" xfId="878"/>
    <cellStyle name="常规 13 2" xfId="879"/>
    <cellStyle name="常规 13_张掖2016年政府债务限额" xfId="880"/>
    <cellStyle name="常规 130" xfId="881"/>
    <cellStyle name="常规 131" xfId="882"/>
    <cellStyle name="常规 132" xfId="883"/>
    <cellStyle name="常规 133" xfId="884"/>
    <cellStyle name="常规 134" xfId="885"/>
    <cellStyle name="常规 135" xfId="886"/>
    <cellStyle name="常规 136" xfId="887"/>
    <cellStyle name="常规 137" xfId="888"/>
    <cellStyle name="常规 138" xfId="889"/>
    <cellStyle name="常规 139" xfId="890"/>
    <cellStyle name="常规 14" xfId="891"/>
    <cellStyle name="常规 14 2" xfId="892"/>
    <cellStyle name="常规 14 2 2" xfId="893"/>
    <cellStyle name="常规 14 3" xfId="894"/>
    <cellStyle name="常规 14_甘肃省第二批新增债券分配表" xfId="895"/>
    <cellStyle name="常规 140" xfId="896"/>
    <cellStyle name="常规 141" xfId="897"/>
    <cellStyle name="常规 142" xfId="898"/>
    <cellStyle name="常规 143" xfId="899"/>
    <cellStyle name="常规 144" xfId="900"/>
    <cellStyle name="常规 145" xfId="901"/>
    <cellStyle name="常规 146" xfId="902"/>
    <cellStyle name="常规 147" xfId="903"/>
    <cellStyle name="常规 148" xfId="904"/>
    <cellStyle name="常规 149" xfId="905"/>
    <cellStyle name="常规 15" xfId="906"/>
    <cellStyle name="常规 15 2" xfId="907"/>
    <cellStyle name="常规 15_张掖2016年政府债务限额" xfId="908"/>
    <cellStyle name="常规 150" xfId="909"/>
    <cellStyle name="常规 151" xfId="910"/>
    <cellStyle name="常规 152" xfId="911"/>
    <cellStyle name="常规 153" xfId="912"/>
    <cellStyle name="常规 154" xfId="913"/>
    <cellStyle name="常规 155" xfId="914"/>
    <cellStyle name="常规 156" xfId="915"/>
    <cellStyle name="常规 157" xfId="916"/>
    <cellStyle name="常规 158" xfId="917"/>
    <cellStyle name="常规 159" xfId="918"/>
    <cellStyle name="常规 16" xfId="919"/>
    <cellStyle name="常规 16 10" xfId="920"/>
    <cellStyle name="常规 16 11" xfId="921"/>
    <cellStyle name="常规 16 12" xfId="922"/>
    <cellStyle name="常规 16 13" xfId="923"/>
    <cellStyle name="常规 16 14" xfId="924"/>
    <cellStyle name="常规 16 15" xfId="925"/>
    <cellStyle name="常规 16 16" xfId="926"/>
    <cellStyle name="常规 16 17" xfId="927"/>
    <cellStyle name="常规 16 18" xfId="928"/>
    <cellStyle name="常规 16 19" xfId="929"/>
    <cellStyle name="常规 16 2" xfId="930"/>
    <cellStyle name="常规 16 20" xfId="931"/>
    <cellStyle name="常规 16 21" xfId="932"/>
    <cellStyle name="常规 16 22" xfId="933"/>
    <cellStyle name="常规 16 23" xfId="934"/>
    <cellStyle name="常规 16 24" xfId="935"/>
    <cellStyle name="常规 16 25" xfId="936"/>
    <cellStyle name="常规 16 26" xfId="937"/>
    <cellStyle name="常规 16 27" xfId="938"/>
    <cellStyle name="常规 16 28" xfId="939"/>
    <cellStyle name="常规 16 29" xfId="940"/>
    <cellStyle name="常规 16 3" xfId="941"/>
    <cellStyle name="常规 16 30" xfId="942"/>
    <cellStyle name="常规 16 31" xfId="943"/>
    <cellStyle name="常规 16 32" xfId="944"/>
    <cellStyle name="常规 16 33" xfId="945"/>
    <cellStyle name="常规 16 34" xfId="946"/>
    <cellStyle name="常规 16 35" xfId="947"/>
    <cellStyle name="常规 16 36" xfId="948"/>
    <cellStyle name="常规 16 4" xfId="949"/>
    <cellStyle name="常规 16 5" xfId="950"/>
    <cellStyle name="常规 16 6" xfId="951"/>
    <cellStyle name="常规 16 7" xfId="952"/>
    <cellStyle name="常规 16 8" xfId="953"/>
    <cellStyle name="常规 16 9" xfId="954"/>
    <cellStyle name="常规 16_张掖2016年政府债务限额" xfId="955"/>
    <cellStyle name="常规 160" xfId="956"/>
    <cellStyle name="常规 161" xfId="957"/>
    <cellStyle name="常规 162" xfId="958"/>
    <cellStyle name="常规 163" xfId="959"/>
    <cellStyle name="常规 164" xfId="960"/>
    <cellStyle name="常规 165" xfId="961"/>
    <cellStyle name="常规 166" xfId="962"/>
    <cellStyle name="常规 167" xfId="963"/>
    <cellStyle name="常规 168" xfId="964"/>
    <cellStyle name="常规 169" xfId="965"/>
    <cellStyle name="常规 17" xfId="966"/>
    <cellStyle name="常规 17 10" xfId="967"/>
    <cellStyle name="常规 17 11" xfId="968"/>
    <cellStyle name="常规 17 12" xfId="969"/>
    <cellStyle name="常规 17 13" xfId="970"/>
    <cellStyle name="常规 17 14" xfId="971"/>
    <cellStyle name="常规 17 15" xfId="972"/>
    <cellStyle name="常规 17 16" xfId="973"/>
    <cellStyle name="常规 17 17" xfId="974"/>
    <cellStyle name="常规 17 18" xfId="975"/>
    <cellStyle name="常规 17 19" xfId="976"/>
    <cellStyle name="常规 17 2" xfId="977"/>
    <cellStyle name="常规 17 20" xfId="978"/>
    <cellStyle name="常规 17 21" xfId="979"/>
    <cellStyle name="常规 17 22" xfId="980"/>
    <cellStyle name="常规 17 23" xfId="981"/>
    <cellStyle name="常规 17 24" xfId="982"/>
    <cellStyle name="常规 17 25" xfId="983"/>
    <cellStyle name="常规 17 26" xfId="984"/>
    <cellStyle name="常规 17 27" xfId="985"/>
    <cellStyle name="常规 17 28" xfId="986"/>
    <cellStyle name="常规 17 29" xfId="987"/>
    <cellStyle name="常规 17 3" xfId="988"/>
    <cellStyle name="常规 17 30" xfId="989"/>
    <cellStyle name="常规 17 31" xfId="990"/>
    <cellStyle name="常规 17 32" xfId="991"/>
    <cellStyle name="常规 17 33" xfId="992"/>
    <cellStyle name="常规 17 34" xfId="993"/>
    <cellStyle name="常规 17 35" xfId="994"/>
    <cellStyle name="常规 17 36" xfId="995"/>
    <cellStyle name="常规 17 37" xfId="996"/>
    <cellStyle name="常规 17 38" xfId="997"/>
    <cellStyle name="常规 17 4" xfId="998"/>
    <cellStyle name="常规 17 5" xfId="999"/>
    <cellStyle name="常规 17 6" xfId="1000"/>
    <cellStyle name="常规 17 7" xfId="1001"/>
    <cellStyle name="常规 17 8" xfId="1002"/>
    <cellStyle name="常规 17 9" xfId="1003"/>
    <cellStyle name="常规 17_张掖2016年政府债务限额" xfId="1004"/>
    <cellStyle name="常规 170" xfId="1005"/>
    <cellStyle name="常规 171" xfId="1006"/>
    <cellStyle name="常规 171 2" xfId="1007"/>
    <cellStyle name="常规 172" xfId="1008"/>
    <cellStyle name="常规 173" xfId="1009"/>
    <cellStyle name="常规 174" xfId="1010"/>
    <cellStyle name="常规 176" xfId="1011"/>
    <cellStyle name="常规 178" xfId="1012"/>
    <cellStyle name="常规 18" xfId="1013"/>
    <cellStyle name="常规 18 10" xfId="1014"/>
    <cellStyle name="常规 18 11" xfId="1015"/>
    <cellStyle name="常规 18 12" xfId="1016"/>
    <cellStyle name="常规 18 13" xfId="1017"/>
    <cellStyle name="常规 18 14" xfId="1018"/>
    <cellStyle name="常规 18 15" xfId="1019"/>
    <cellStyle name="常规 18 16" xfId="1020"/>
    <cellStyle name="常规 18 17" xfId="1021"/>
    <cellStyle name="常规 18 18" xfId="1022"/>
    <cellStyle name="常规 18 19" xfId="1023"/>
    <cellStyle name="常规 18 2" xfId="1024"/>
    <cellStyle name="常规 18 20" xfId="1025"/>
    <cellStyle name="常规 18 21" xfId="1026"/>
    <cellStyle name="常规 18 22" xfId="1027"/>
    <cellStyle name="常规 18 23" xfId="1028"/>
    <cellStyle name="常规 18 24" xfId="1029"/>
    <cellStyle name="常规 18 25" xfId="1030"/>
    <cellStyle name="常规 18 26" xfId="1031"/>
    <cellStyle name="常规 18 27" xfId="1032"/>
    <cellStyle name="常规 18 28" xfId="1033"/>
    <cellStyle name="常规 18 29" xfId="1034"/>
    <cellStyle name="常规 18 3" xfId="1035"/>
    <cellStyle name="常规 18 30" xfId="1036"/>
    <cellStyle name="常规 18 31" xfId="1037"/>
    <cellStyle name="常规 18 32" xfId="1038"/>
    <cellStyle name="常规 18 33" xfId="1039"/>
    <cellStyle name="常规 18 34" xfId="1040"/>
    <cellStyle name="常规 18 35" xfId="1041"/>
    <cellStyle name="常规 18 36" xfId="1042"/>
    <cellStyle name="常规 18 37" xfId="1043"/>
    <cellStyle name="常规 18 38" xfId="1044"/>
    <cellStyle name="常规 18 4" xfId="1045"/>
    <cellStyle name="常规 18 5" xfId="1046"/>
    <cellStyle name="常规 18 6" xfId="1047"/>
    <cellStyle name="常规 18 7" xfId="1048"/>
    <cellStyle name="常规 18 8" xfId="1049"/>
    <cellStyle name="常规 18 9" xfId="1050"/>
    <cellStyle name="常规 19" xfId="1051"/>
    <cellStyle name="常规 19 2" xfId="1052"/>
    <cellStyle name="常规 2" xfId="1053"/>
    <cellStyle name="常规 2 10" xfId="1054"/>
    <cellStyle name="常规 2 10 2" xfId="1055"/>
    <cellStyle name="常规 2 100" xfId="1056"/>
    <cellStyle name="常规 2 101" xfId="1057"/>
    <cellStyle name="常规 2 102" xfId="1058"/>
    <cellStyle name="常规 2 103" xfId="1059"/>
    <cellStyle name="常规 2 104" xfId="1060"/>
    <cellStyle name="常规 2 105" xfId="1061"/>
    <cellStyle name="常规 2 106" xfId="1062"/>
    <cellStyle name="常规 2 107" xfId="1063"/>
    <cellStyle name="常规 2 108" xfId="1064"/>
    <cellStyle name="常规 2 109" xfId="1065"/>
    <cellStyle name="常规 2 11" xfId="1066"/>
    <cellStyle name="常规 2 11 2" xfId="1067"/>
    <cellStyle name="常规 2 110" xfId="1068"/>
    <cellStyle name="常规 2 111" xfId="1069"/>
    <cellStyle name="常规 2 112" xfId="1070"/>
    <cellStyle name="常规 2 113" xfId="1071"/>
    <cellStyle name="常规 2 114" xfId="1072"/>
    <cellStyle name="常规 2 115" xfId="1073"/>
    <cellStyle name="常规 2 116" xfId="1074"/>
    <cellStyle name="常规 2 117" xfId="1075"/>
    <cellStyle name="常规 2 118" xfId="1076"/>
    <cellStyle name="常规 2 119" xfId="1077"/>
    <cellStyle name="常规 2 12" xfId="1078"/>
    <cellStyle name="常规 2 12 2" xfId="1079"/>
    <cellStyle name="常规 2 120" xfId="1080"/>
    <cellStyle name="常规 2 121" xfId="1081"/>
    <cellStyle name="常规 2 122" xfId="1082"/>
    <cellStyle name="常规 2 123" xfId="1083"/>
    <cellStyle name="常规 2 124" xfId="1084"/>
    <cellStyle name="常规 2 125" xfId="1085"/>
    <cellStyle name="常规 2 126" xfId="1086"/>
    <cellStyle name="常规 2 127" xfId="1087"/>
    <cellStyle name="常规 2 128" xfId="1088"/>
    <cellStyle name="常规 2 129" xfId="1089"/>
    <cellStyle name="常规 2 13" xfId="1090"/>
    <cellStyle name="常规 2 13 2" xfId="1091"/>
    <cellStyle name="常规 2 130" xfId="1092"/>
    <cellStyle name="常规 2 131" xfId="1093"/>
    <cellStyle name="常规 2 132" xfId="1094"/>
    <cellStyle name="常规 2 133" xfId="1095"/>
    <cellStyle name="常规 2 134" xfId="1096"/>
    <cellStyle name="常规 2 135" xfId="1097"/>
    <cellStyle name="常规 2 136" xfId="1098"/>
    <cellStyle name="常规 2 137" xfId="1099"/>
    <cellStyle name="常规 2 138" xfId="1100"/>
    <cellStyle name="常规 2 139" xfId="1101"/>
    <cellStyle name="常规 2 14" xfId="1102"/>
    <cellStyle name="常规 2 14 2" xfId="1103"/>
    <cellStyle name="常规 2 140" xfId="1104"/>
    <cellStyle name="常规 2 141" xfId="1105"/>
    <cellStyle name="常规 2 142" xfId="1106"/>
    <cellStyle name="常规 2 15" xfId="1107"/>
    <cellStyle name="常规 2 15 2" xfId="1108"/>
    <cellStyle name="常规 2 16" xfId="1109"/>
    <cellStyle name="常规 2 16 2" xfId="1110"/>
    <cellStyle name="常规 2 17" xfId="1111"/>
    <cellStyle name="常规 2 17 2" xfId="1112"/>
    <cellStyle name="常规 2 18" xfId="1113"/>
    <cellStyle name="常规 2 18 2" xfId="1114"/>
    <cellStyle name="常规 2 19" xfId="1115"/>
    <cellStyle name="常规 2 19 2" xfId="1116"/>
    <cellStyle name="常规 2 2" xfId="1117"/>
    <cellStyle name="常规 2 2 10" xfId="1118"/>
    <cellStyle name="常规 2 2 100" xfId="1119"/>
    <cellStyle name="常规 2 2 101" xfId="1120"/>
    <cellStyle name="常规 2 2 102" xfId="1121"/>
    <cellStyle name="常规 2 2 103" xfId="1122"/>
    <cellStyle name="常规 2 2 104" xfId="1123"/>
    <cellStyle name="常规 2 2 105" xfId="1124"/>
    <cellStyle name="常规 2 2 106" xfId="1125"/>
    <cellStyle name="常规 2 2 107" xfId="1126"/>
    <cellStyle name="常规 2 2 108" xfId="1127"/>
    <cellStyle name="常规 2 2 109" xfId="1128"/>
    <cellStyle name="常规 2 2 11" xfId="1129"/>
    <cellStyle name="常规 2 2 110" xfId="1130"/>
    <cellStyle name="常规 2 2 111" xfId="1131"/>
    <cellStyle name="常规 2 2 112" xfId="1132"/>
    <cellStyle name="常规 2 2 12" xfId="1133"/>
    <cellStyle name="常规 2 2 13" xfId="1134"/>
    <cellStyle name="常规 2 2 14" xfId="1135"/>
    <cellStyle name="常规 2 2 15" xfId="1136"/>
    <cellStyle name="常规 2 2 16" xfId="1137"/>
    <cellStyle name="常规 2 2 17" xfId="1138"/>
    <cellStyle name="常规 2 2 18" xfId="1139"/>
    <cellStyle name="常规 2 2 19" xfId="1140"/>
    <cellStyle name="常规 2 2 2" xfId="1141"/>
    <cellStyle name="常规 2 2 20" xfId="1142"/>
    <cellStyle name="常规 2 2 21" xfId="1143"/>
    <cellStyle name="常规 2 2 22" xfId="1144"/>
    <cellStyle name="常规 2 2 23" xfId="1145"/>
    <cellStyle name="常规 2 2 24" xfId="1146"/>
    <cellStyle name="常规 2 2 25" xfId="1147"/>
    <cellStyle name="常规 2 2 26" xfId="1148"/>
    <cellStyle name="常规 2 2 27" xfId="1149"/>
    <cellStyle name="常规 2 2 28" xfId="1150"/>
    <cellStyle name="常规 2 2 29" xfId="1151"/>
    <cellStyle name="常规 2 2 3" xfId="1152"/>
    <cellStyle name="常规 2 2 30" xfId="1153"/>
    <cellStyle name="常规 2 2 31" xfId="1154"/>
    <cellStyle name="常规 2 2 32" xfId="1155"/>
    <cellStyle name="常规 2 2 33" xfId="1156"/>
    <cellStyle name="常规 2 2 34" xfId="1157"/>
    <cellStyle name="常规 2 2 35" xfId="1158"/>
    <cellStyle name="常规 2 2 36" xfId="1159"/>
    <cellStyle name="常规 2 2 37" xfId="1160"/>
    <cellStyle name="常规 2 2 38" xfId="1161"/>
    <cellStyle name="常规 2 2 39" xfId="1162"/>
    <cellStyle name="常规 2 2 4" xfId="1163"/>
    <cellStyle name="常规 2 2 40" xfId="1164"/>
    <cellStyle name="常规 2 2 41" xfId="1165"/>
    <cellStyle name="常规 2 2 42" xfId="1166"/>
    <cellStyle name="常规 2 2 43" xfId="1167"/>
    <cellStyle name="常规 2 2 44" xfId="1168"/>
    <cellStyle name="常规 2 2 45" xfId="1169"/>
    <cellStyle name="常规 2 2 46" xfId="1170"/>
    <cellStyle name="常规 2 2 47" xfId="1171"/>
    <cellStyle name="常规 2 2 48" xfId="1172"/>
    <cellStyle name="常规 2 2 49" xfId="1173"/>
    <cellStyle name="常规 2 2 5" xfId="1174"/>
    <cellStyle name="常规 2 2 50" xfId="1175"/>
    <cellStyle name="常规 2 2 51" xfId="1176"/>
    <cellStyle name="常规 2 2 52" xfId="1177"/>
    <cellStyle name="常规 2 2 53" xfId="1178"/>
    <cellStyle name="常规 2 2 54" xfId="1179"/>
    <cellStyle name="常规 2 2 55" xfId="1180"/>
    <cellStyle name="常规 2 2 56" xfId="1181"/>
    <cellStyle name="常规 2 2 57" xfId="1182"/>
    <cellStyle name="常规 2 2 58" xfId="1183"/>
    <cellStyle name="常规 2 2 59" xfId="1184"/>
    <cellStyle name="常规 2 2 6" xfId="1185"/>
    <cellStyle name="常规 2 2 60" xfId="1186"/>
    <cellStyle name="常规 2 2 61" xfId="1187"/>
    <cellStyle name="常规 2 2 62" xfId="1188"/>
    <cellStyle name="常规 2 2 63" xfId="1189"/>
    <cellStyle name="常规 2 2 64" xfId="1190"/>
    <cellStyle name="常规 2 2 65" xfId="1191"/>
    <cellStyle name="常规 2 2 66" xfId="1192"/>
    <cellStyle name="常规 2 2 67" xfId="1193"/>
    <cellStyle name="常规 2 2 68" xfId="1194"/>
    <cellStyle name="常规 2 2 69" xfId="1195"/>
    <cellStyle name="常规 2 2 7" xfId="1196"/>
    <cellStyle name="常规 2 2 70" xfId="1197"/>
    <cellStyle name="常规 2 2 71" xfId="1198"/>
    <cellStyle name="常规 2 2 72" xfId="1199"/>
    <cellStyle name="常规 2 2 73" xfId="1200"/>
    <cellStyle name="常规 2 2 74" xfId="1201"/>
    <cellStyle name="常规 2 2 75" xfId="1202"/>
    <cellStyle name="常规 2 2 76" xfId="1203"/>
    <cellStyle name="常规 2 2 77" xfId="1204"/>
    <cellStyle name="常规 2 2 78" xfId="1205"/>
    <cellStyle name="常规 2 2 79" xfId="1206"/>
    <cellStyle name="常规 2 2 8" xfId="1207"/>
    <cellStyle name="常规 2 2 80" xfId="1208"/>
    <cellStyle name="常规 2 2 81" xfId="1209"/>
    <cellStyle name="常规 2 2 82" xfId="1210"/>
    <cellStyle name="常规 2 2 83" xfId="1211"/>
    <cellStyle name="常规 2 2 84" xfId="1212"/>
    <cellStyle name="常规 2 2 85" xfId="1213"/>
    <cellStyle name="常规 2 2 86" xfId="1214"/>
    <cellStyle name="常规 2 2 87" xfId="1215"/>
    <cellStyle name="常规 2 2 88" xfId="1216"/>
    <cellStyle name="常规 2 2 89" xfId="1217"/>
    <cellStyle name="常规 2 2 9" xfId="1218"/>
    <cellStyle name="常规 2 2 90" xfId="1219"/>
    <cellStyle name="常规 2 2 91" xfId="1220"/>
    <cellStyle name="常规 2 2 92" xfId="1221"/>
    <cellStyle name="常规 2 2 93" xfId="1222"/>
    <cellStyle name="常规 2 2 94" xfId="1223"/>
    <cellStyle name="常规 2 2 95" xfId="1224"/>
    <cellStyle name="常规 2 2 96" xfId="1225"/>
    <cellStyle name="常规 2 2 97" xfId="1226"/>
    <cellStyle name="常规 2 2 98" xfId="1227"/>
    <cellStyle name="常规 2 2 99" xfId="1228"/>
    <cellStyle name="常规 2 2_Sheet3" xfId="1229"/>
    <cellStyle name="常规 2 20" xfId="1230"/>
    <cellStyle name="常规 2 20 2" xfId="1231"/>
    <cellStyle name="常规 2 21" xfId="1232"/>
    <cellStyle name="常规 2 21 2" xfId="1233"/>
    <cellStyle name="常规 2 22" xfId="1234"/>
    <cellStyle name="常规 2 22 2" xfId="1235"/>
    <cellStyle name="常规 2 23" xfId="1236"/>
    <cellStyle name="常规 2 23 2" xfId="1237"/>
    <cellStyle name="常规 2 24" xfId="1238"/>
    <cellStyle name="常规 2 24 2" xfId="1239"/>
    <cellStyle name="常规 2 25" xfId="1240"/>
    <cellStyle name="常规 2 25 2" xfId="1241"/>
    <cellStyle name="常规 2 26" xfId="1242"/>
    <cellStyle name="常规 2 26 2" xfId="1243"/>
    <cellStyle name="常规 2 27" xfId="1244"/>
    <cellStyle name="常规 2 27 2" xfId="1245"/>
    <cellStyle name="常规 2 28" xfId="1246"/>
    <cellStyle name="常规 2 28 2" xfId="1247"/>
    <cellStyle name="常规 2 29" xfId="1248"/>
    <cellStyle name="常规 2 29 2" xfId="1249"/>
    <cellStyle name="常规 2 3" xfId="1250"/>
    <cellStyle name="常规 2 3 2" xfId="1251"/>
    <cellStyle name="常规 2 3_Sheet3" xfId="1252"/>
    <cellStyle name="常规 2 30" xfId="1253"/>
    <cellStyle name="常规 2 30 2" xfId="1254"/>
    <cellStyle name="常规 2 31" xfId="1255"/>
    <cellStyle name="常规 2 31 2" xfId="1256"/>
    <cellStyle name="常规 2 32" xfId="1257"/>
    <cellStyle name="常规 2 32 2" xfId="1258"/>
    <cellStyle name="常规 2 33" xfId="1259"/>
    <cellStyle name="常规 2 33 2" xfId="1260"/>
    <cellStyle name="常规 2 34" xfId="1261"/>
    <cellStyle name="常规 2 35" xfId="1262"/>
    <cellStyle name="常规 2 36" xfId="1263"/>
    <cellStyle name="常规 2 37" xfId="1264"/>
    <cellStyle name="常规 2 38" xfId="1265"/>
    <cellStyle name="常规 2 39" xfId="1266"/>
    <cellStyle name="常规 2 4" xfId="1267"/>
    <cellStyle name="常规 2 4 2" xfId="1268"/>
    <cellStyle name="常规 2 4_张掖2016年政府债务限额" xfId="1269"/>
    <cellStyle name="常规 2 40" xfId="1270"/>
    <cellStyle name="常规 2 41" xfId="1271"/>
    <cellStyle name="常规 2 42" xfId="1272"/>
    <cellStyle name="常规 2 43" xfId="1273"/>
    <cellStyle name="常规 2 44" xfId="1274"/>
    <cellStyle name="常规 2 45" xfId="1275"/>
    <cellStyle name="常规 2 46" xfId="1276"/>
    <cellStyle name="常规 2 47" xfId="1277"/>
    <cellStyle name="常规 2 48" xfId="1278"/>
    <cellStyle name="常规 2 49" xfId="1279"/>
    <cellStyle name="常规 2 5" xfId="1280"/>
    <cellStyle name="常规 2 5 2" xfId="1281"/>
    <cellStyle name="常规 2 5 2 2" xfId="1282"/>
    <cellStyle name="常规 2 5 2_张掖2016年政府债务限额" xfId="1283"/>
    <cellStyle name="常规 2 5_张掖2016年政府债务限额" xfId="1284"/>
    <cellStyle name="常规 2 50" xfId="1285"/>
    <cellStyle name="常规 2 51" xfId="1286"/>
    <cellStyle name="常规 2 52" xfId="1287"/>
    <cellStyle name="常规 2 53" xfId="1288"/>
    <cellStyle name="常规 2 54" xfId="1289"/>
    <cellStyle name="常规 2 55" xfId="1290"/>
    <cellStyle name="常规 2 56" xfId="1291"/>
    <cellStyle name="常规 2 57" xfId="1292"/>
    <cellStyle name="常规 2 58" xfId="1293"/>
    <cellStyle name="常规 2 59" xfId="1294"/>
    <cellStyle name="常规 2 6" xfId="1295"/>
    <cellStyle name="常规 2 6 2" xfId="1296"/>
    <cellStyle name="常规 2 60" xfId="1297"/>
    <cellStyle name="常规 2 61" xfId="1298"/>
    <cellStyle name="常规 2 62" xfId="1299"/>
    <cellStyle name="常规 2 63" xfId="1300"/>
    <cellStyle name="常规 2 64" xfId="1301"/>
    <cellStyle name="常规 2 65" xfId="1302"/>
    <cellStyle name="常规 2 66" xfId="1303"/>
    <cellStyle name="常规 2 67" xfId="1304"/>
    <cellStyle name="常规 2 68" xfId="1305"/>
    <cellStyle name="常规 2 69" xfId="1306"/>
    <cellStyle name="常规 2 7" xfId="1307"/>
    <cellStyle name="常规 2 7 2" xfId="1308"/>
    <cellStyle name="常规 2 70" xfId="1309"/>
    <cellStyle name="常规 2 71" xfId="1310"/>
    <cellStyle name="常规 2 72" xfId="1311"/>
    <cellStyle name="常规 2 73" xfId="1312"/>
    <cellStyle name="常规 2 74" xfId="1313"/>
    <cellStyle name="常规 2 75" xfId="1314"/>
    <cellStyle name="常规 2 76" xfId="1315"/>
    <cellStyle name="常规 2 77" xfId="1316"/>
    <cellStyle name="常规 2 78" xfId="1317"/>
    <cellStyle name="常规 2 79" xfId="1318"/>
    <cellStyle name="常规 2 8" xfId="1319"/>
    <cellStyle name="常规 2 8 2" xfId="1320"/>
    <cellStyle name="常规 2 80" xfId="1321"/>
    <cellStyle name="常规 2 81" xfId="1322"/>
    <cellStyle name="常规 2 82" xfId="1323"/>
    <cellStyle name="常规 2 83" xfId="1324"/>
    <cellStyle name="常规 2 84" xfId="1325"/>
    <cellStyle name="常规 2 85" xfId="1326"/>
    <cellStyle name="常规 2 86" xfId="1327"/>
    <cellStyle name="常规 2 87" xfId="1328"/>
    <cellStyle name="常规 2 88" xfId="1329"/>
    <cellStyle name="常规 2 89" xfId="1330"/>
    <cellStyle name="常规 2 9" xfId="1331"/>
    <cellStyle name="常规 2 9 2" xfId="1332"/>
    <cellStyle name="常规 2 90" xfId="1333"/>
    <cellStyle name="常规 2 91" xfId="1334"/>
    <cellStyle name="常规 2 92" xfId="1335"/>
    <cellStyle name="常规 2 93" xfId="1336"/>
    <cellStyle name="常规 2 94" xfId="1337"/>
    <cellStyle name="常规 2 95" xfId="1338"/>
    <cellStyle name="常规 2 96" xfId="1339"/>
    <cellStyle name="常规 2 97" xfId="1340"/>
    <cellStyle name="常规 2 98" xfId="1341"/>
    <cellStyle name="常规 2 99" xfId="1342"/>
    <cellStyle name="常规 2_2008年横排表0721" xfId="1343"/>
    <cellStyle name="常规 20" xfId="1344"/>
    <cellStyle name="常规 20 2" xfId="1345"/>
    <cellStyle name="常规 21" xfId="1346"/>
    <cellStyle name="常规 21 17" xfId="1347"/>
    <cellStyle name="常规 21 17 2" xfId="1348"/>
    <cellStyle name="常规 22" xfId="1349"/>
    <cellStyle name="常规 22 2" xfId="1350"/>
    <cellStyle name="常规 23" xfId="1351"/>
    <cellStyle name="常规 23 2" xfId="1352"/>
    <cellStyle name="常规 23 5" xfId="1353"/>
    <cellStyle name="常规 24" xfId="1354"/>
    <cellStyle name="常规 24 10" xfId="1355"/>
    <cellStyle name="常规 24 11" xfId="1356"/>
    <cellStyle name="常规 24 12" xfId="1357"/>
    <cellStyle name="常规 24 13" xfId="1358"/>
    <cellStyle name="常规 24 14" xfId="1359"/>
    <cellStyle name="常规 24 15" xfId="1360"/>
    <cellStyle name="常规 24 16" xfId="1361"/>
    <cellStyle name="常规 24 17" xfId="1362"/>
    <cellStyle name="常规 24 18" xfId="1363"/>
    <cellStyle name="常规 24 19" xfId="1364"/>
    <cellStyle name="常规 24 2" xfId="1365"/>
    <cellStyle name="常规 24 20" xfId="1366"/>
    <cellStyle name="常规 24 21" xfId="1367"/>
    <cellStyle name="常规 24 22" xfId="1368"/>
    <cellStyle name="常规 24 23" xfId="1369"/>
    <cellStyle name="常规 24 24" xfId="1370"/>
    <cellStyle name="常规 24 25" xfId="1371"/>
    <cellStyle name="常规 24 26" xfId="1372"/>
    <cellStyle name="常规 24 27" xfId="1373"/>
    <cellStyle name="常规 24 28" xfId="1374"/>
    <cellStyle name="常规 24 29" xfId="1375"/>
    <cellStyle name="常规 24 3" xfId="1376"/>
    <cellStyle name="常规 24 30" xfId="1377"/>
    <cellStyle name="常规 24 31" xfId="1378"/>
    <cellStyle name="常规 24 32" xfId="1379"/>
    <cellStyle name="常规 24 33" xfId="1380"/>
    <cellStyle name="常规 24 34" xfId="1381"/>
    <cellStyle name="常规 24 35" xfId="1382"/>
    <cellStyle name="常规 24 36" xfId="1383"/>
    <cellStyle name="常规 24 4" xfId="1384"/>
    <cellStyle name="常规 24 5" xfId="1385"/>
    <cellStyle name="常规 24 6" xfId="1386"/>
    <cellStyle name="常规 24 7" xfId="1387"/>
    <cellStyle name="常规 24 8" xfId="1388"/>
    <cellStyle name="常规 24 9" xfId="1389"/>
    <cellStyle name="常规 24_张掖2016年政府债务限额" xfId="1390"/>
    <cellStyle name="常规 25" xfId="1391"/>
    <cellStyle name="常规 25 10" xfId="1392"/>
    <cellStyle name="常规 25 11" xfId="1393"/>
    <cellStyle name="常规 25 12" xfId="1394"/>
    <cellStyle name="常规 25 13" xfId="1395"/>
    <cellStyle name="常规 25 14" xfId="1396"/>
    <cellStyle name="常规 25 15" xfId="1397"/>
    <cellStyle name="常规 25 16" xfId="1398"/>
    <cellStyle name="常规 25 17" xfId="1399"/>
    <cellStyle name="常规 25 18" xfId="1400"/>
    <cellStyle name="常规 25 19" xfId="1401"/>
    <cellStyle name="常规 25 2" xfId="1402"/>
    <cellStyle name="常规 25 20" xfId="1403"/>
    <cellStyle name="常规 25 21" xfId="1404"/>
    <cellStyle name="常规 25 22" xfId="1405"/>
    <cellStyle name="常规 25 23" xfId="1406"/>
    <cellStyle name="常规 25 24" xfId="1407"/>
    <cellStyle name="常规 25 25" xfId="1408"/>
    <cellStyle name="常规 25 26" xfId="1409"/>
    <cellStyle name="常规 25 27" xfId="1410"/>
    <cellStyle name="常规 25 28" xfId="1411"/>
    <cellStyle name="常规 25 29" xfId="1412"/>
    <cellStyle name="常规 25 3" xfId="1413"/>
    <cellStyle name="常规 25 30" xfId="1414"/>
    <cellStyle name="常规 25 31" xfId="1415"/>
    <cellStyle name="常规 25 32" xfId="1416"/>
    <cellStyle name="常规 25 33" xfId="1417"/>
    <cellStyle name="常规 25 34" xfId="1418"/>
    <cellStyle name="常规 25 35" xfId="1419"/>
    <cellStyle name="常规 25 36" xfId="1420"/>
    <cellStyle name="常规 25 4" xfId="1421"/>
    <cellStyle name="常规 25 5" xfId="1422"/>
    <cellStyle name="常规 25 6" xfId="1423"/>
    <cellStyle name="常规 25 7" xfId="1424"/>
    <cellStyle name="常规 25 8" xfId="1425"/>
    <cellStyle name="常规 25 9" xfId="1426"/>
    <cellStyle name="常规 25_张掖2016年政府债务限额" xfId="1427"/>
    <cellStyle name="常规 26" xfId="1428"/>
    <cellStyle name="常规 26 2" xfId="1429"/>
    <cellStyle name="常规 27" xfId="1430"/>
    <cellStyle name="常规 27 2" xfId="1431"/>
    <cellStyle name="常规 28" xfId="1432"/>
    <cellStyle name="常规 28 2" xfId="1433"/>
    <cellStyle name="常规 29" xfId="1434"/>
    <cellStyle name="常规 29 2" xfId="1435"/>
    <cellStyle name="常规 29 7" xfId="1436"/>
    <cellStyle name="常规 3" xfId="1437"/>
    <cellStyle name="常规 3 10" xfId="1438"/>
    <cellStyle name="常规 3 100" xfId="1439"/>
    <cellStyle name="常规 3 101" xfId="1440"/>
    <cellStyle name="常规 3 102" xfId="1441"/>
    <cellStyle name="常规 3 103" xfId="1442"/>
    <cellStyle name="常规 3 104" xfId="1443"/>
    <cellStyle name="常规 3 105" xfId="1444"/>
    <cellStyle name="常规 3 106" xfId="1445"/>
    <cellStyle name="常规 3 107" xfId="1446"/>
    <cellStyle name="常规 3 108" xfId="1447"/>
    <cellStyle name="常规 3 109" xfId="1448"/>
    <cellStyle name="常规 3 11" xfId="1449"/>
    <cellStyle name="常规 3 110" xfId="1450"/>
    <cellStyle name="常规 3 111" xfId="1451"/>
    <cellStyle name="常规 3 112" xfId="1452"/>
    <cellStyle name="常规 3 113" xfId="1453"/>
    <cellStyle name="常规 3 114" xfId="1454"/>
    <cellStyle name="常规 3 115" xfId="1455"/>
    <cellStyle name="常规 3 116" xfId="1456"/>
    <cellStyle name="常规 3 117" xfId="1457"/>
    <cellStyle name="常规 3 118" xfId="1458"/>
    <cellStyle name="常规 3 119" xfId="1459"/>
    <cellStyle name="常规 3 12" xfId="1460"/>
    <cellStyle name="常规 3 120" xfId="1461"/>
    <cellStyle name="常规 3 121" xfId="1462"/>
    <cellStyle name="常规 3 122" xfId="1463"/>
    <cellStyle name="常规 3 123" xfId="1464"/>
    <cellStyle name="常规 3 124" xfId="1465"/>
    <cellStyle name="常规 3 125" xfId="1466"/>
    <cellStyle name="常规 3 126" xfId="1467"/>
    <cellStyle name="常规 3 127" xfId="1468"/>
    <cellStyle name="常规 3 128" xfId="1469"/>
    <cellStyle name="常规 3 129" xfId="1470"/>
    <cellStyle name="常规 3 13" xfId="1471"/>
    <cellStyle name="常规 3 130" xfId="1472"/>
    <cellStyle name="常规 3 131" xfId="1473"/>
    <cellStyle name="常规 3 132" xfId="1474"/>
    <cellStyle name="常规 3 133" xfId="1475"/>
    <cellStyle name="常规 3 134" xfId="1476"/>
    <cellStyle name="常规 3 135" xfId="1477"/>
    <cellStyle name="常规 3 136" xfId="1478"/>
    <cellStyle name="常规 3 137" xfId="1479"/>
    <cellStyle name="常规 3 138" xfId="1480"/>
    <cellStyle name="常规 3 139" xfId="1481"/>
    <cellStyle name="常规 3 14" xfId="1482"/>
    <cellStyle name="常规 3 140" xfId="1483"/>
    <cellStyle name="常规 3 141" xfId="1484"/>
    <cellStyle name="常规 3 142" xfId="1485"/>
    <cellStyle name="常规 3 143" xfId="1486"/>
    <cellStyle name="常规 3 144" xfId="1487"/>
    <cellStyle name="常规 3 145" xfId="1488"/>
    <cellStyle name="常规 3 146" xfId="1489"/>
    <cellStyle name="常规 3 147" xfId="1490"/>
    <cellStyle name="常规 3 148" xfId="1491"/>
    <cellStyle name="常规 3 15" xfId="1492"/>
    <cellStyle name="常规 3 16" xfId="1493"/>
    <cellStyle name="常规 3 17" xfId="1494"/>
    <cellStyle name="常规 3 18" xfId="1495"/>
    <cellStyle name="常规 3 19" xfId="1496"/>
    <cellStyle name="常规 3 2" xfId="1497"/>
    <cellStyle name="常规 3 2 10" xfId="1498"/>
    <cellStyle name="常规 3 2 100" xfId="1499"/>
    <cellStyle name="常规 3 2 101" xfId="1500"/>
    <cellStyle name="常规 3 2 102" xfId="1501"/>
    <cellStyle name="常规 3 2 103" xfId="1502"/>
    <cellStyle name="常规 3 2 104" xfId="1503"/>
    <cellStyle name="常规 3 2 105" xfId="1504"/>
    <cellStyle name="常规 3 2 106" xfId="1505"/>
    <cellStyle name="常规 3 2 107" xfId="1506"/>
    <cellStyle name="常规 3 2 108" xfId="1507"/>
    <cellStyle name="常规 3 2 109" xfId="1508"/>
    <cellStyle name="常规 3 2 11" xfId="1509"/>
    <cellStyle name="常规 3 2 110" xfId="1510"/>
    <cellStyle name="常规 3 2 111" xfId="1511"/>
    <cellStyle name="常规 3 2 112" xfId="1512"/>
    <cellStyle name="常规 3 2 12" xfId="1513"/>
    <cellStyle name="常规 3 2 13" xfId="1514"/>
    <cellStyle name="常规 3 2 14" xfId="1515"/>
    <cellStyle name="常规 3 2 15" xfId="1516"/>
    <cellStyle name="常规 3 2 16" xfId="1517"/>
    <cellStyle name="常规 3 2 17" xfId="1518"/>
    <cellStyle name="常规 3 2 18" xfId="1519"/>
    <cellStyle name="常规 3 2 19" xfId="1520"/>
    <cellStyle name="常规 3 2 2" xfId="1521"/>
    <cellStyle name="常规 3 2 2 2" xfId="1522"/>
    <cellStyle name="常规 3 2 2_安徽省政府融资平台公司名录及债务余额核实表" xfId="1523"/>
    <cellStyle name="常规 3 2 20" xfId="1524"/>
    <cellStyle name="常规 3 2 21" xfId="1525"/>
    <cellStyle name="常规 3 2 22" xfId="1526"/>
    <cellStyle name="常规 3 2 23" xfId="1527"/>
    <cellStyle name="常规 3 2 24" xfId="1528"/>
    <cellStyle name="常规 3 2 25" xfId="1529"/>
    <cellStyle name="常规 3 2 26" xfId="1530"/>
    <cellStyle name="常规 3 2 27" xfId="1531"/>
    <cellStyle name="常规 3 2 28" xfId="1532"/>
    <cellStyle name="常规 3 2 29" xfId="1533"/>
    <cellStyle name="常规 3 2 3" xfId="1534"/>
    <cellStyle name="常规 3 2 30" xfId="1535"/>
    <cellStyle name="常规 3 2 31" xfId="1536"/>
    <cellStyle name="常规 3 2 32" xfId="1537"/>
    <cellStyle name="常规 3 2 33" xfId="1538"/>
    <cellStyle name="常规 3 2 34" xfId="1539"/>
    <cellStyle name="常规 3 2 35" xfId="1540"/>
    <cellStyle name="常规 3 2 36" xfId="1541"/>
    <cellStyle name="常规 3 2 37" xfId="1542"/>
    <cellStyle name="常规 3 2 38" xfId="1543"/>
    <cellStyle name="常规 3 2 39" xfId="1544"/>
    <cellStyle name="常规 3 2 4" xfId="1545"/>
    <cellStyle name="常规 3 2 40" xfId="1546"/>
    <cellStyle name="常规 3 2 41" xfId="1547"/>
    <cellStyle name="常规 3 2 42" xfId="1548"/>
    <cellStyle name="常规 3 2 43" xfId="1549"/>
    <cellStyle name="常规 3 2 44" xfId="1550"/>
    <cellStyle name="常规 3 2 45" xfId="1551"/>
    <cellStyle name="常规 3 2 46" xfId="1552"/>
    <cellStyle name="常规 3 2 47" xfId="1553"/>
    <cellStyle name="常规 3 2 48" xfId="1554"/>
    <cellStyle name="常规 3 2 49" xfId="1555"/>
    <cellStyle name="常规 3 2 5" xfId="1556"/>
    <cellStyle name="常规 3 2 50" xfId="1557"/>
    <cellStyle name="常规 3 2 51" xfId="1558"/>
    <cellStyle name="常规 3 2 52" xfId="1559"/>
    <cellStyle name="常规 3 2 53" xfId="1560"/>
    <cellStyle name="常规 3 2 54" xfId="1561"/>
    <cellStyle name="常规 3 2 55" xfId="1562"/>
    <cellStyle name="常规 3 2 56" xfId="1563"/>
    <cellStyle name="常规 3 2 57" xfId="1564"/>
    <cellStyle name="常规 3 2 58" xfId="1565"/>
    <cellStyle name="常规 3 2 59" xfId="1566"/>
    <cellStyle name="常规 3 2 6" xfId="1567"/>
    <cellStyle name="常规 3 2 60" xfId="1568"/>
    <cellStyle name="常规 3 2 61" xfId="1569"/>
    <cellStyle name="常规 3 2 62" xfId="1570"/>
    <cellStyle name="常规 3 2 63" xfId="1571"/>
    <cellStyle name="常规 3 2 64" xfId="1572"/>
    <cellStyle name="常规 3 2 65" xfId="1573"/>
    <cellStyle name="常规 3 2 66" xfId="1574"/>
    <cellStyle name="常规 3 2 67" xfId="1575"/>
    <cellStyle name="常规 3 2 68" xfId="1576"/>
    <cellStyle name="常规 3 2 69" xfId="1577"/>
    <cellStyle name="常规 3 2 7" xfId="1578"/>
    <cellStyle name="常规 3 2 70" xfId="1579"/>
    <cellStyle name="常规 3 2 71" xfId="1580"/>
    <cellStyle name="常规 3 2 72" xfId="1581"/>
    <cellStyle name="常规 3 2 73" xfId="1582"/>
    <cellStyle name="常规 3 2 74" xfId="1583"/>
    <cellStyle name="常规 3 2 75" xfId="1584"/>
    <cellStyle name="常规 3 2 76" xfId="1585"/>
    <cellStyle name="常规 3 2 77" xfId="1586"/>
    <cellStyle name="常规 3 2 78" xfId="1587"/>
    <cellStyle name="常规 3 2 79" xfId="1588"/>
    <cellStyle name="常规 3 2 8" xfId="1589"/>
    <cellStyle name="常规 3 2 80" xfId="1590"/>
    <cellStyle name="常规 3 2 81" xfId="1591"/>
    <cellStyle name="常规 3 2 82" xfId="1592"/>
    <cellStyle name="常规 3 2 83" xfId="1593"/>
    <cellStyle name="常规 3 2 84" xfId="1594"/>
    <cellStyle name="常规 3 2 85" xfId="1595"/>
    <cellStyle name="常规 3 2 86" xfId="1596"/>
    <cellStyle name="常规 3 2 87" xfId="1597"/>
    <cellStyle name="常规 3 2 88" xfId="1598"/>
    <cellStyle name="常规 3 2 89" xfId="1599"/>
    <cellStyle name="常规 3 2 9" xfId="1600"/>
    <cellStyle name="常规 3 2 90" xfId="1601"/>
    <cellStyle name="常规 3 2 91" xfId="1602"/>
    <cellStyle name="常规 3 2 92" xfId="1603"/>
    <cellStyle name="常规 3 2 93" xfId="1604"/>
    <cellStyle name="常规 3 2 94" xfId="1605"/>
    <cellStyle name="常规 3 2 95" xfId="1606"/>
    <cellStyle name="常规 3 2 96" xfId="1607"/>
    <cellStyle name="常规 3 2 97" xfId="1608"/>
    <cellStyle name="常规 3 2 98" xfId="1609"/>
    <cellStyle name="常规 3 2 99" xfId="1610"/>
    <cellStyle name="常规 3 2_安徽省政府融资平台公司名录及债务余额核实表" xfId="1611"/>
    <cellStyle name="常规 3 20" xfId="1612"/>
    <cellStyle name="常规 3 21" xfId="1613"/>
    <cellStyle name="常规 3 22" xfId="1614"/>
    <cellStyle name="常规 3 23" xfId="1615"/>
    <cellStyle name="常规 3 24" xfId="1616"/>
    <cellStyle name="常规 3 25" xfId="1617"/>
    <cellStyle name="常规 3 26" xfId="1618"/>
    <cellStyle name="常规 3 27" xfId="1619"/>
    <cellStyle name="常规 3 28" xfId="1620"/>
    <cellStyle name="常规 3 29" xfId="1621"/>
    <cellStyle name="常规 3 3" xfId="1622"/>
    <cellStyle name="常规 3 30" xfId="1623"/>
    <cellStyle name="常规 3 31" xfId="1624"/>
    <cellStyle name="常规 3 32" xfId="1625"/>
    <cellStyle name="常规 3 33" xfId="1626"/>
    <cellStyle name="常规 3 34" xfId="1627"/>
    <cellStyle name="常规 3 35" xfId="1628"/>
    <cellStyle name="常规 3 36" xfId="1629"/>
    <cellStyle name="常规 3 37" xfId="1630"/>
    <cellStyle name="常规 3 38" xfId="1631"/>
    <cellStyle name="常规 3 39" xfId="1632"/>
    <cellStyle name="常规 3 4" xfId="1633"/>
    <cellStyle name="常规 3 40" xfId="1634"/>
    <cellStyle name="常规 3 41" xfId="1635"/>
    <cellStyle name="常规 3 42" xfId="1636"/>
    <cellStyle name="常规 3 43" xfId="1637"/>
    <cellStyle name="常规 3 44" xfId="1638"/>
    <cellStyle name="常规 3 45" xfId="1639"/>
    <cellStyle name="常规 3 46" xfId="1640"/>
    <cellStyle name="常规 3 47" xfId="1641"/>
    <cellStyle name="常规 3 48" xfId="1642"/>
    <cellStyle name="常规 3 49" xfId="1643"/>
    <cellStyle name="常规 3 5" xfId="1644"/>
    <cellStyle name="常规 3 50" xfId="1645"/>
    <cellStyle name="常规 3 51" xfId="1646"/>
    <cellStyle name="常规 3 52" xfId="1647"/>
    <cellStyle name="常规 3 53" xfId="1648"/>
    <cellStyle name="常规 3 54" xfId="1649"/>
    <cellStyle name="常规 3 55" xfId="1650"/>
    <cellStyle name="常规 3 56" xfId="1651"/>
    <cellStyle name="常规 3 57" xfId="1652"/>
    <cellStyle name="常规 3 58" xfId="1653"/>
    <cellStyle name="常规 3 59" xfId="1654"/>
    <cellStyle name="常规 3 6" xfId="1655"/>
    <cellStyle name="常规 3 60" xfId="1656"/>
    <cellStyle name="常规 3 61" xfId="1657"/>
    <cellStyle name="常规 3 62" xfId="1658"/>
    <cellStyle name="常规 3 63" xfId="1659"/>
    <cellStyle name="常规 3 64" xfId="1660"/>
    <cellStyle name="常规 3 65" xfId="1661"/>
    <cellStyle name="常规 3 66" xfId="1662"/>
    <cellStyle name="常规 3 67" xfId="1663"/>
    <cellStyle name="常规 3 68" xfId="1664"/>
    <cellStyle name="常规 3 69" xfId="1665"/>
    <cellStyle name="常规 3 7" xfId="1666"/>
    <cellStyle name="常规 3 70" xfId="1667"/>
    <cellStyle name="常规 3 71" xfId="1668"/>
    <cellStyle name="常规 3 72" xfId="1669"/>
    <cellStyle name="常规 3 73" xfId="1670"/>
    <cellStyle name="常规 3 74" xfId="1671"/>
    <cellStyle name="常规 3 75" xfId="1672"/>
    <cellStyle name="常规 3 76" xfId="1673"/>
    <cellStyle name="常规 3 77" xfId="1674"/>
    <cellStyle name="常规 3 78" xfId="1675"/>
    <cellStyle name="常规 3 79" xfId="1676"/>
    <cellStyle name="常规 3 8" xfId="1677"/>
    <cellStyle name="常规 3 80" xfId="1678"/>
    <cellStyle name="常规 3 81" xfId="1679"/>
    <cellStyle name="常规 3 82" xfId="1680"/>
    <cellStyle name="常规 3 83" xfId="1681"/>
    <cellStyle name="常规 3 84" xfId="1682"/>
    <cellStyle name="常规 3 85" xfId="1683"/>
    <cellStyle name="常规 3 86" xfId="1684"/>
    <cellStyle name="常规 3 87" xfId="1685"/>
    <cellStyle name="常规 3 88" xfId="1686"/>
    <cellStyle name="常规 3 89" xfId="1687"/>
    <cellStyle name="常规 3 9" xfId="1688"/>
    <cellStyle name="常规 3 90" xfId="1689"/>
    <cellStyle name="常规 3 91" xfId="1690"/>
    <cellStyle name="常规 3 92" xfId="1691"/>
    <cellStyle name="常规 3 93" xfId="1692"/>
    <cellStyle name="常规 3 94" xfId="1693"/>
    <cellStyle name="常规 3 95" xfId="1694"/>
    <cellStyle name="常规 3 96" xfId="1695"/>
    <cellStyle name="常规 3 97" xfId="1696"/>
    <cellStyle name="常规 3 98" xfId="1697"/>
    <cellStyle name="常规 3 99" xfId="1698"/>
    <cellStyle name="常规 3_2017年预算表（调整增加债券）" xfId="1699"/>
    <cellStyle name="常规 30" xfId="1700"/>
    <cellStyle name="常规 31" xfId="1701"/>
    <cellStyle name="常规 32" xfId="1702"/>
    <cellStyle name="常规 32 2" xfId="1703"/>
    <cellStyle name="常规 32_张掖2016年政府债务限额" xfId="1704"/>
    <cellStyle name="常规 33" xfId="1705"/>
    <cellStyle name="常规 34" xfId="1706"/>
    <cellStyle name="常规 35" xfId="1707"/>
    <cellStyle name="常规 36" xfId="1708"/>
    <cellStyle name="常规 37" xfId="1709"/>
    <cellStyle name="常规 37 2" xfId="1710"/>
    <cellStyle name="常规 37_Sheet3" xfId="1711"/>
    <cellStyle name="常规 38" xfId="1712"/>
    <cellStyle name="常规 38 2" xfId="1713"/>
    <cellStyle name="常规 38_Sheet3" xfId="1714"/>
    <cellStyle name="常规 39" xfId="1715"/>
    <cellStyle name="常规 39 10" xfId="1716"/>
    <cellStyle name="常规 39 11" xfId="1717"/>
    <cellStyle name="常规 39 12" xfId="1718"/>
    <cellStyle name="常规 39 13" xfId="1719"/>
    <cellStyle name="常规 39 14" xfId="1720"/>
    <cellStyle name="常规 39 15" xfId="1721"/>
    <cellStyle name="常规 39 16" xfId="1722"/>
    <cellStyle name="常规 39 17" xfId="1723"/>
    <cellStyle name="常规 39 18" xfId="1724"/>
    <cellStyle name="常规 39 19" xfId="1725"/>
    <cellStyle name="常规 39 2" xfId="1726"/>
    <cellStyle name="常规 39 20" xfId="1727"/>
    <cellStyle name="常规 39 21" xfId="1728"/>
    <cellStyle name="常规 39 22" xfId="1729"/>
    <cellStyle name="常规 39 23" xfId="1730"/>
    <cellStyle name="常规 39 24" xfId="1731"/>
    <cellStyle name="常规 39 25" xfId="1732"/>
    <cellStyle name="常规 39 26" xfId="1733"/>
    <cellStyle name="常规 39 27" xfId="1734"/>
    <cellStyle name="常规 39 28" xfId="1735"/>
    <cellStyle name="常规 39 29" xfId="1736"/>
    <cellStyle name="常规 39 3" xfId="1737"/>
    <cellStyle name="常规 39 30" xfId="1738"/>
    <cellStyle name="常规 39 31" xfId="1739"/>
    <cellStyle name="常规 39 32" xfId="1740"/>
    <cellStyle name="常规 39 33" xfId="1741"/>
    <cellStyle name="常规 39 34" xfId="1742"/>
    <cellStyle name="常规 39 35" xfId="1743"/>
    <cellStyle name="常规 39 36" xfId="1744"/>
    <cellStyle name="常规 39 4" xfId="1745"/>
    <cellStyle name="常规 39 5" xfId="1746"/>
    <cellStyle name="常规 39 6" xfId="1747"/>
    <cellStyle name="常规 39 7" xfId="1748"/>
    <cellStyle name="常规 39 8" xfId="1749"/>
    <cellStyle name="常规 39 9" xfId="1750"/>
    <cellStyle name="常规 39_张掖2016年政府债务限额" xfId="1751"/>
    <cellStyle name="常规 4" xfId="1752"/>
    <cellStyle name="常规 4 10" xfId="1753"/>
    <cellStyle name="常规 4 11" xfId="1754"/>
    <cellStyle name="常规 4 12" xfId="1755"/>
    <cellStyle name="常规 4 13" xfId="1756"/>
    <cellStyle name="常规 4 14" xfId="1757"/>
    <cellStyle name="常规 4 15" xfId="1758"/>
    <cellStyle name="常规 4 16" xfId="1759"/>
    <cellStyle name="常规 4 17" xfId="1760"/>
    <cellStyle name="常规 4 18" xfId="1761"/>
    <cellStyle name="常规 4 19" xfId="1762"/>
    <cellStyle name="常规 4 2" xfId="1763"/>
    <cellStyle name="常规 4 2 2" xfId="1764"/>
    <cellStyle name="常规 4 2_张掖2016年政府债务限额" xfId="1765"/>
    <cellStyle name="常规 4 20" xfId="1766"/>
    <cellStyle name="常规 4 21" xfId="1767"/>
    <cellStyle name="常规 4 22" xfId="1768"/>
    <cellStyle name="常规 4 23" xfId="1769"/>
    <cellStyle name="常规 4 24" xfId="1770"/>
    <cellStyle name="常规 4 25" xfId="1771"/>
    <cellStyle name="常规 4 26" xfId="1772"/>
    <cellStyle name="常规 4 27" xfId="1773"/>
    <cellStyle name="常规 4 28" xfId="1774"/>
    <cellStyle name="常规 4 29" xfId="1775"/>
    <cellStyle name="常规 4 3" xfId="1776"/>
    <cellStyle name="常规 4 30" xfId="1777"/>
    <cellStyle name="常规 4 31" xfId="1778"/>
    <cellStyle name="常规 4 32" xfId="1779"/>
    <cellStyle name="常规 4 33" xfId="1780"/>
    <cellStyle name="常规 4 34" xfId="1781"/>
    <cellStyle name="常规 4 35" xfId="1782"/>
    <cellStyle name="常规 4 36" xfId="1783"/>
    <cellStyle name="常规 4 37" xfId="1784"/>
    <cellStyle name="常规 4 38" xfId="1785"/>
    <cellStyle name="常规 4 39" xfId="1786"/>
    <cellStyle name="常规 4 4" xfId="1787"/>
    <cellStyle name="常规 4 5" xfId="1788"/>
    <cellStyle name="常规 4 6" xfId="1789"/>
    <cellStyle name="常规 4 7" xfId="1790"/>
    <cellStyle name="常规 4 8" xfId="1791"/>
    <cellStyle name="常规 4 9" xfId="1792"/>
    <cellStyle name="常规 4_2008年横排表0721" xfId="1793"/>
    <cellStyle name="常规 40" xfId="1794"/>
    <cellStyle name="常规 40 2" xfId="1795"/>
    <cellStyle name="常规 41" xfId="1796"/>
    <cellStyle name="常规 41 10" xfId="1797"/>
    <cellStyle name="常规 41 11" xfId="1798"/>
    <cellStyle name="常规 41 12" xfId="1799"/>
    <cellStyle name="常规 41 13" xfId="1800"/>
    <cellStyle name="常规 41 14" xfId="1801"/>
    <cellStyle name="常规 41 15" xfId="1802"/>
    <cellStyle name="常规 41 16" xfId="1803"/>
    <cellStyle name="常规 41 17" xfId="1804"/>
    <cellStyle name="常规 41 18" xfId="1805"/>
    <cellStyle name="常规 41 19" xfId="1806"/>
    <cellStyle name="常规 41 2" xfId="1807"/>
    <cellStyle name="常规 41 20" xfId="1808"/>
    <cellStyle name="常规 41 21" xfId="1809"/>
    <cellStyle name="常规 41 22" xfId="1810"/>
    <cellStyle name="常规 41 23" xfId="1811"/>
    <cellStyle name="常规 41 24" xfId="1812"/>
    <cellStyle name="常规 41 25" xfId="1813"/>
    <cellStyle name="常规 41 26" xfId="1814"/>
    <cellStyle name="常规 41 27" xfId="1815"/>
    <cellStyle name="常规 41 28" xfId="1816"/>
    <cellStyle name="常规 41 29" xfId="1817"/>
    <cellStyle name="常规 41 3" xfId="1818"/>
    <cellStyle name="常规 41 30" xfId="1819"/>
    <cellStyle name="常规 41 31" xfId="1820"/>
    <cellStyle name="常规 41 32" xfId="1821"/>
    <cellStyle name="常规 41 33" xfId="1822"/>
    <cellStyle name="常规 41 34" xfId="1823"/>
    <cellStyle name="常规 41 35" xfId="1824"/>
    <cellStyle name="常规 41 36" xfId="1825"/>
    <cellStyle name="常规 41 4" xfId="1826"/>
    <cellStyle name="常规 41 5" xfId="1827"/>
    <cellStyle name="常规 41 6" xfId="1828"/>
    <cellStyle name="常规 41 7" xfId="1829"/>
    <cellStyle name="常规 41 8" xfId="1830"/>
    <cellStyle name="常规 41 9" xfId="1831"/>
    <cellStyle name="常规 41_张掖2016年政府债务限额" xfId="1832"/>
    <cellStyle name="常规 42" xfId="1833"/>
    <cellStyle name="常规 42 2" xfId="1834"/>
    <cellStyle name="常规 42_安徽" xfId="1835"/>
    <cellStyle name="常规 43" xfId="1836"/>
    <cellStyle name="常规 43 2" xfId="1837"/>
    <cellStyle name="常规 44" xfId="1838"/>
    <cellStyle name="常规 44 2" xfId="1839"/>
    <cellStyle name="常规 45" xfId="1840"/>
    <cellStyle name="常规 46" xfId="1841"/>
    <cellStyle name="常规 46 10" xfId="1842"/>
    <cellStyle name="常规 46 11" xfId="1843"/>
    <cellStyle name="常规 46 12" xfId="1844"/>
    <cellStyle name="常规 46 13" xfId="1845"/>
    <cellStyle name="常规 46 14" xfId="1846"/>
    <cellStyle name="常规 46 15" xfId="1847"/>
    <cellStyle name="常规 46 16" xfId="1848"/>
    <cellStyle name="常规 46 17" xfId="1849"/>
    <cellStyle name="常规 46 18" xfId="1850"/>
    <cellStyle name="常规 46 19" xfId="1851"/>
    <cellStyle name="常规 46 2" xfId="1852"/>
    <cellStyle name="常规 46 20" xfId="1853"/>
    <cellStyle name="常规 46 21" xfId="1854"/>
    <cellStyle name="常规 46 22" xfId="1855"/>
    <cellStyle name="常规 46 23" xfId="1856"/>
    <cellStyle name="常规 46 24" xfId="1857"/>
    <cellStyle name="常规 46 25" xfId="1858"/>
    <cellStyle name="常规 46 26" xfId="1859"/>
    <cellStyle name="常规 46 27" xfId="1860"/>
    <cellStyle name="常规 46 28" xfId="1861"/>
    <cellStyle name="常规 46 29" xfId="1862"/>
    <cellStyle name="常规 46 3" xfId="1863"/>
    <cellStyle name="常规 46 30" xfId="1864"/>
    <cellStyle name="常规 46 31" xfId="1865"/>
    <cellStyle name="常规 46 32" xfId="1866"/>
    <cellStyle name="常规 46 33" xfId="1867"/>
    <cellStyle name="常规 46 34" xfId="1868"/>
    <cellStyle name="常规 46 35" xfId="1869"/>
    <cellStyle name="常规 46 36" xfId="1870"/>
    <cellStyle name="常规 46 4" xfId="1871"/>
    <cellStyle name="常规 46 5" xfId="1872"/>
    <cellStyle name="常规 46 6" xfId="1873"/>
    <cellStyle name="常规 46 7" xfId="1874"/>
    <cellStyle name="常规 46 8" xfId="1875"/>
    <cellStyle name="常规 46 9" xfId="1876"/>
    <cellStyle name="常规 46_张掖2016年政府债务限额" xfId="1877"/>
    <cellStyle name="常规 47" xfId="1878"/>
    <cellStyle name="常规 47 2" xfId="1879"/>
    <cellStyle name="常规 48" xfId="1880"/>
    <cellStyle name="常规 48 10" xfId="1881"/>
    <cellStyle name="常规 48 11" xfId="1882"/>
    <cellStyle name="常规 48 12" xfId="1883"/>
    <cellStyle name="常规 48 13" xfId="1884"/>
    <cellStyle name="常规 48 14" xfId="1885"/>
    <cellStyle name="常规 48 15" xfId="1886"/>
    <cellStyle name="常规 48 16" xfId="1887"/>
    <cellStyle name="常规 48 17" xfId="1888"/>
    <cellStyle name="常规 48 18" xfId="1889"/>
    <cellStyle name="常规 48 19" xfId="1890"/>
    <cellStyle name="常规 48 2" xfId="1891"/>
    <cellStyle name="常规 48 20" xfId="1892"/>
    <cellStyle name="常规 48 21" xfId="1893"/>
    <cellStyle name="常规 48 22" xfId="1894"/>
    <cellStyle name="常规 48 23" xfId="1895"/>
    <cellStyle name="常规 48 24" xfId="1896"/>
    <cellStyle name="常规 48 25" xfId="1897"/>
    <cellStyle name="常规 48 26" xfId="1898"/>
    <cellStyle name="常规 48 27" xfId="1899"/>
    <cellStyle name="常规 48 28" xfId="1900"/>
    <cellStyle name="常规 48 29" xfId="1901"/>
    <cellStyle name="常规 48 3" xfId="1902"/>
    <cellStyle name="常规 48 30" xfId="1903"/>
    <cellStyle name="常规 48 31" xfId="1904"/>
    <cellStyle name="常规 48 32" xfId="1905"/>
    <cellStyle name="常规 48 33" xfId="1906"/>
    <cellStyle name="常规 48 34" xfId="1907"/>
    <cellStyle name="常规 48 35" xfId="1908"/>
    <cellStyle name="常规 48 36" xfId="1909"/>
    <cellStyle name="常规 48 4" xfId="1910"/>
    <cellStyle name="常规 48 5" xfId="1911"/>
    <cellStyle name="常规 48 6" xfId="1912"/>
    <cellStyle name="常规 48 7" xfId="1913"/>
    <cellStyle name="常规 48 8" xfId="1914"/>
    <cellStyle name="常规 48 9" xfId="1915"/>
    <cellStyle name="常规 48_张掖2016年政府债务限额" xfId="1916"/>
    <cellStyle name="常规 49" xfId="1917"/>
    <cellStyle name="常规 49 10" xfId="1918"/>
    <cellStyle name="常规 49 11" xfId="1919"/>
    <cellStyle name="常规 49 12" xfId="1920"/>
    <cellStyle name="常规 49 13" xfId="1921"/>
    <cellStyle name="常规 49 14" xfId="1922"/>
    <cellStyle name="常规 49 15" xfId="1923"/>
    <cellStyle name="常规 49 16" xfId="1924"/>
    <cellStyle name="常规 49 17" xfId="1925"/>
    <cellStyle name="常规 49 18" xfId="1926"/>
    <cellStyle name="常规 49 19" xfId="1927"/>
    <cellStyle name="常规 49 2" xfId="1928"/>
    <cellStyle name="常规 49 20" xfId="1929"/>
    <cellStyle name="常规 49 21" xfId="1930"/>
    <cellStyle name="常规 49 22" xfId="1931"/>
    <cellStyle name="常规 49 23" xfId="1932"/>
    <cellStyle name="常规 49 24" xfId="1933"/>
    <cellStyle name="常规 49 25" xfId="1934"/>
    <cellStyle name="常规 49 26" xfId="1935"/>
    <cellStyle name="常规 49 27" xfId="1936"/>
    <cellStyle name="常规 49 28" xfId="1937"/>
    <cellStyle name="常规 49 29" xfId="1938"/>
    <cellStyle name="常规 49 3" xfId="1939"/>
    <cellStyle name="常规 49 30" xfId="1940"/>
    <cellStyle name="常规 49 31" xfId="1941"/>
    <cellStyle name="常规 49 32" xfId="1942"/>
    <cellStyle name="常规 49 33" xfId="1943"/>
    <cellStyle name="常规 49 34" xfId="1944"/>
    <cellStyle name="常规 49 35" xfId="1945"/>
    <cellStyle name="常规 49 36" xfId="1946"/>
    <cellStyle name="常规 49 4" xfId="1947"/>
    <cellStyle name="常规 49 5" xfId="1948"/>
    <cellStyle name="常规 49 6" xfId="1949"/>
    <cellStyle name="常规 49 7" xfId="1950"/>
    <cellStyle name="常规 49 8" xfId="1951"/>
    <cellStyle name="常规 49 9" xfId="1952"/>
    <cellStyle name="常规 49_张掖2016年政府债务限额" xfId="1953"/>
    <cellStyle name="常规 5" xfId="1954"/>
    <cellStyle name="常规 5 10" xfId="1955"/>
    <cellStyle name="常规 5 11" xfId="1956"/>
    <cellStyle name="常规 5 12" xfId="1957"/>
    <cellStyle name="常规 5 13" xfId="1958"/>
    <cellStyle name="常规 5 14" xfId="1959"/>
    <cellStyle name="常规 5 15" xfId="1960"/>
    <cellStyle name="常规 5 16" xfId="1961"/>
    <cellStyle name="常规 5 17" xfId="1962"/>
    <cellStyle name="常规 5 18" xfId="1963"/>
    <cellStyle name="常规 5 19" xfId="1964"/>
    <cellStyle name="常规 5 2" xfId="1965"/>
    <cellStyle name="常规 5 20" xfId="1966"/>
    <cellStyle name="常规 5 21" xfId="1967"/>
    <cellStyle name="常规 5 22" xfId="1968"/>
    <cellStyle name="常规 5 23" xfId="1969"/>
    <cellStyle name="常规 5 24" xfId="1970"/>
    <cellStyle name="常规 5 25" xfId="1971"/>
    <cellStyle name="常规 5 26" xfId="1972"/>
    <cellStyle name="常规 5 27" xfId="1973"/>
    <cellStyle name="常规 5 28" xfId="1974"/>
    <cellStyle name="常规 5 29" xfId="1975"/>
    <cellStyle name="常规 5 3" xfId="1976"/>
    <cellStyle name="常规 5 30" xfId="1977"/>
    <cellStyle name="常规 5 31" xfId="1978"/>
    <cellStyle name="常规 5 32" xfId="1979"/>
    <cellStyle name="常规 5 33" xfId="1980"/>
    <cellStyle name="常规 5 34" xfId="1981"/>
    <cellStyle name="常规 5 35" xfId="1982"/>
    <cellStyle name="常规 5 36" xfId="1983"/>
    <cellStyle name="常规 5 37" xfId="1984"/>
    <cellStyle name="常规 5 4" xfId="1985"/>
    <cellStyle name="常规 5 5" xfId="1986"/>
    <cellStyle name="常规 5 6" xfId="1987"/>
    <cellStyle name="常规 5 7" xfId="1988"/>
    <cellStyle name="常规 5 8" xfId="1989"/>
    <cellStyle name="常规 5 9" xfId="1990"/>
    <cellStyle name="常规 5_张掖2016年政府债务限额" xfId="1991"/>
    <cellStyle name="常规 50" xfId="1992"/>
    <cellStyle name="常规 51" xfId="1993"/>
    <cellStyle name="常规 51 2" xfId="1994"/>
    <cellStyle name="常规 51_张掖2016年政府债务限额" xfId="1995"/>
    <cellStyle name="常规 52" xfId="1996"/>
    <cellStyle name="常规 52 10" xfId="1997"/>
    <cellStyle name="常规 52 11" xfId="1998"/>
    <cellStyle name="常规 52 12" xfId="1999"/>
    <cellStyle name="常规 52 13" xfId="2000"/>
    <cellStyle name="常规 52 14" xfId="2001"/>
    <cellStyle name="常规 52 15" xfId="2002"/>
    <cellStyle name="常规 52 16" xfId="2003"/>
    <cellStyle name="常规 52 17" xfId="2004"/>
    <cellStyle name="常规 52 18" xfId="2005"/>
    <cellStyle name="常规 52 19" xfId="2006"/>
    <cellStyle name="常规 52 2" xfId="2007"/>
    <cellStyle name="常规 52 2 2" xfId="2008"/>
    <cellStyle name="常规 52 2_张掖2016年政府债务限额" xfId="2009"/>
    <cellStyle name="常规 52 20" xfId="2010"/>
    <cellStyle name="常规 52 21" xfId="2011"/>
    <cellStyle name="常规 52 22" xfId="2012"/>
    <cellStyle name="常规 52 23" xfId="2013"/>
    <cellStyle name="常规 52 24" xfId="2014"/>
    <cellStyle name="常规 52 25" xfId="2015"/>
    <cellStyle name="常规 52 26" xfId="2016"/>
    <cellStyle name="常规 52 27" xfId="2017"/>
    <cellStyle name="常规 52 28" xfId="2018"/>
    <cellStyle name="常规 52 29" xfId="2019"/>
    <cellStyle name="常规 52 3" xfId="2020"/>
    <cellStyle name="常规 52 30" xfId="2021"/>
    <cellStyle name="常规 52 31" xfId="2022"/>
    <cellStyle name="常规 52 32" xfId="2023"/>
    <cellStyle name="常规 52 33" xfId="2024"/>
    <cellStyle name="常规 52 34" xfId="2025"/>
    <cellStyle name="常规 52 35" xfId="2026"/>
    <cellStyle name="常规 52 36" xfId="2027"/>
    <cellStyle name="常规 52 4" xfId="2028"/>
    <cellStyle name="常规 52 5" xfId="2029"/>
    <cellStyle name="常规 52 6" xfId="2030"/>
    <cellStyle name="常规 52 7" xfId="2031"/>
    <cellStyle name="常规 52 8" xfId="2032"/>
    <cellStyle name="常规 52 9" xfId="2033"/>
    <cellStyle name="常规 52_张掖2016年政府债务限额" xfId="2034"/>
    <cellStyle name="常规 53" xfId="2035"/>
    <cellStyle name="常规 53 10" xfId="2036"/>
    <cellStyle name="常规 53 11" xfId="2037"/>
    <cellStyle name="常规 53 12" xfId="2038"/>
    <cellStyle name="常规 53 13" xfId="2039"/>
    <cellStyle name="常规 53 14" xfId="2040"/>
    <cellStyle name="常规 53 15" xfId="2041"/>
    <cellStyle name="常规 53 16" xfId="2042"/>
    <cellStyle name="常规 53 17" xfId="2043"/>
    <cellStyle name="常规 53 18" xfId="2044"/>
    <cellStyle name="常规 53 19" xfId="2045"/>
    <cellStyle name="常规 53 2" xfId="2046"/>
    <cellStyle name="常规 53 20" xfId="2047"/>
    <cellStyle name="常规 53 21" xfId="2048"/>
    <cellStyle name="常规 53 22" xfId="2049"/>
    <cellStyle name="常规 53 23" xfId="2050"/>
    <cellStyle name="常规 53 24" xfId="2051"/>
    <cellStyle name="常规 53 25" xfId="2052"/>
    <cellStyle name="常规 53 26" xfId="2053"/>
    <cellStyle name="常规 53 27" xfId="2054"/>
    <cellStyle name="常规 53 28" xfId="2055"/>
    <cellStyle name="常规 53 29" xfId="2056"/>
    <cellStyle name="常规 53 3" xfId="2057"/>
    <cellStyle name="常规 53 30" xfId="2058"/>
    <cellStyle name="常规 53 31" xfId="2059"/>
    <cellStyle name="常规 53 32" xfId="2060"/>
    <cellStyle name="常规 53 33" xfId="2061"/>
    <cellStyle name="常规 53 34" xfId="2062"/>
    <cellStyle name="常规 53 35" xfId="2063"/>
    <cellStyle name="常规 53 36" xfId="2064"/>
    <cellStyle name="常规 53 4" xfId="2065"/>
    <cellStyle name="常规 53 5" xfId="2066"/>
    <cellStyle name="常规 53 6" xfId="2067"/>
    <cellStyle name="常规 53 7" xfId="2068"/>
    <cellStyle name="常规 53 8" xfId="2069"/>
    <cellStyle name="常规 53 9" xfId="2070"/>
    <cellStyle name="常规 53_张掖2016年政府债务限额" xfId="2071"/>
    <cellStyle name="常规 54" xfId="2072"/>
    <cellStyle name="常规 54 10" xfId="2073"/>
    <cellStyle name="常规 54 11" xfId="2074"/>
    <cellStyle name="常规 54 12" xfId="2075"/>
    <cellStyle name="常规 54 13" xfId="2076"/>
    <cellStyle name="常规 54 14" xfId="2077"/>
    <cellStyle name="常规 54 15" xfId="2078"/>
    <cellStyle name="常规 54 16" xfId="2079"/>
    <cellStyle name="常规 54 17" xfId="2080"/>
    <cellStyle name="常规 54 18" xfId="2081"/>
    <cellStyle name="常规 54 19" xfId="2082"/>
    <cellStyle name="常规 54 2" xfId="2083"/>
    <cellStyle name="常规 54 2 2" xfId="2084"/>
    <cellStyle name="常规 54 2_张掖2016年政府债务限额" xfId="2085"/>
    <cellStyle name="常规 54 20" xfId="2086"/>
    <cellStyle name="常规 54 21" xfId="2087"/>
    <cellStyle name="常规 54 22" xfId="2088"/>
    <cellStyle name="常规 54 23" xfId="2089"/>
    <cellStyle name="常规 54 24" xfId="2090"/>
    <cellStyle name="常规 54 25" xfId="2091"/>
    <cellStyle name="常规 54 26" xfId="2092"/>
    <cellStyle name="常规 54 27" xfId="2093"/>
    <cellStyle name="常规 54 28" xfId="2094"/>
    <cellStyle name="常规 54 29" xfId="2095"/>
    <cellStyle name="常规 54 3" xfId="2096"/>
    <cellStyle name="常规 54 30" xfId="2097"/>
    <cellStyle name="常规 54 31" xfId="2098"/>
    <cellStyle name="常规 54 32" xfId="2099"/>
    <cellStyle name="常规 54 33" xfId="2100"/>
    <cellStyle name="常规 54 34" xfId="2101"/>
    <cellStyle name="常规 54 35" xfId="2102"/>
    <cellStyle name="常规 54 36" xfId="2103"/>
    <cellStyle name="常规 54 4" xfId="2104"/>
    <cellStyle name="常规 54 5" xfId="2105"/>
    <cellStyle name="常规 54 6" xfId="2106"/>
    <cellStyle name="常规 54 7" xfId="2107"/>
    <cellStyle name="常规 54 8" xfId="2108"/>
    <cellStyle name="常规 54 9" xfId="2109"/>
    <cellStyle name="常规 54_张掖2016年政府债务限额" xfId="2110"/>
    <cellStyle name="常规 55" xfId="2111"/>
    <cellStyle name="常规 55 2" xfId="2112"/>
    <cellStyle name="常规 55_张掖2016年政府债务限额" xfId="2113"/>
    <cellStyle name="常规 56" xfId="2114"/>
    <cellStyle name="常规 56 10" xfId="2115"/>
    <cellStyle name="常规 56 11" xfId="2116"/>
    <cellStyle name="常规 56 12" xfId="2117"/>
    <cellStyle name="常规 56 13" xfId="2118"/>
    <cellStyle name="常规 56 14" xfId="2119"/>
    <cellStyle name="常规 56 15" xfId="2120"/>
    <cellStyle name="常规 56 16" xfId="2121"/>
    <cellStyle name="常规 56 17" xfId="2122"/>
    <cellStyle name="常规 56 18" xfId="2123"/>
    <cellStyle name="常规 56 19" xfId="2124"/>
    <cellStyle name="常规 56 2" xfId="2125"/>
    <cellStyle name="常规 56 20" xfId="2126"/>
    <cellStyle name="常规 56 21" xfId="2127"/>
    <cellStyle name="常规 56 22" xfId="2128"/>
    <cellStyle name="常规 56 23" xfId="2129"/>
    <cellStyle name="常规 56 24" xfId="2130"/>
    <cellStyle name="常规 56 25" xfId="2131"/>
    <cellStyle name="常规 56 26" xfId="2132"/>
    <cellStyle name="常规 56 27" xfId="2133"/>
    <cellStyle name="常规 56 28" xfId="2134"/>
    <cellStyle name="常规 56 29" xfId="2135"/>
    <cellStyle name="常规 56 3" xfId="2136"/>
    <cellStyle name="常规 56 30" xfId="2137"/>
    <cellStyle name="常规 56 31" xfId="2138"/>
    <cellStyle name="常规 56 32" xfId="2139"/>
    <cellStyle name="常规 56 33" xfId="2140"/>
    <cellStyle name="常规 56 34" xfId="2141"/>
    <cellStyle name="常规 56 35" xfId="2142"/>
    <cellStyle name="常规 56 36" xfId="2143"/>
    <cellStyle name="常规 56 4" xfId="2144"/>
    <cellStyle name="常规 56 5" xfId="2145"/>
    <cellStyle name="常规 56 6" xfId="2146"/>
    <cellStyle name="常规 56 7" xfId="2147"/>
    <cellStyle name="常规 56 8" xfId="2148"/>
    <cellStyle name="常规 56 9" xfId="2149"/>
    <cellStyle name="常规 56_张掖2016年政府债务限额" xfId="2150"/>
    <cellStyle name="常规 57" xfId="2151"/>
    <cellStyle name="常规 57 10" xfId="2152"/>
    <cellStyle name="常规 57 11" xfId="2153"/>
    <cellStyle name="常规 57 12" xfId="2154"/>
    <cellStyle name="常规 57 13" xfId="2155"/>
    <cellStyle name="常规 57 14" xfId="2156"/>
    <cellStyle name="常规 57 15" xfId="2157"/>
    <cellStyle name="常规 57 16" xfId="2158"/>
    <cellStyle name="常规 57 17" xfId="2159"/>
    <cellStyle name="常规 57 18" xfId="2160"/>
    <cellStyle name="常规 57 19" xfId="2161"/>
    <cellStyle name="常规 57 2" xfId="2162"/>
    <cellStyle name="常规 57 20" xfId="2163"/>
    <cellStyle name="常规 57 21" xfId="2164"/>
    <cellStyle name="常规 57 22" xfId="2165"/>
    <cellStyle name="常规 57 23" xfId="2166"/>
    <cellStyle name="常规 57 24" xfId="2167"/>
    <cellStyle name="常规 57 25" xfId="2168"/>
    <cellStyle name="常规 57 26" xfId="2169"/>
    <cellStyle name="常规 57 27" xfId="2170"/>
    <cellStyle name="常规 57 28" xfId="2171"/>
    <cellStyle name="常规 57 29" xfId="2172"/>
    <cellStyle name="常规 57 3" xfId="2173"/>
    <cellStyle name="常规 57 30" xfId="2174"/>
    <cellStyle name="常规 57 31" xfId="2175"/>
    <cellStyle name="常规 57 32" xfId="2176"/>
    <cellStyle name="常规 57 33" xfId="2177"/>
    <cellStyle name="常规 57 34" xfId="2178"/>
    <cellStyle name="常规 57 35" xfId="2179"/>
    <cellStyle name="常规 57 36" xfId="2180"/>
    <cellStyle name="常规 57 4" xfId="2181"/>
    <cellStyle name="常规 57 5" xfId="2182"/>
    <cellStyle name="常规 57 6" xfId="2183"/>
    <cellStyle name="常规 57 7" xfId="2184"/>
    <cellStyle name="常规 57 8" xfId="2185"/>
    <cellStyle name="常规 57 9" xfId="2186"/>
    <cellStyle name="常规 57_张掖2016年政府债务限额" xfId="2187"/>
    <cellStyle name="常规 58" xfId="2188"/>
    <cellStyle name="常规 58 10" xfId="2189"/>
    <cellStyle name="常规 58 11" xfId="2190"/>
    <cellStyle name="常规 58 12" xfId="2191"/>
    <cellStyle name="常规 58 13" xfId="2192"/>
    <cellStyle name="常规 58 14" xfId="2193"/>
    <cellStyle name="常规 58 15" xfId="2194"/>
    <cellStyle name="常规 58 16" xfId="2195"/>
    <cellStyle name="常规 58 17" xfId="2196"/>
    <cellStyle name="常规 58 18" xfId="2197"/>
    <cellStyle name="常规 58 19" xfId="2198"/>
    <cellStyle name="常规 58 2" xfId="2199"/>
    <cellStyle name="常规 58 20" xfId="2200"/>
    <cellStyle name="常规 58 21" xfId="2201"/>
    <cellStyle name="常规 58 22" xfId="2202"/>
    <cellStyle name="常规 58 23" xfId="2203"/>
    <cellStyle name="常规 58 24" xfId="2204"/>
    <cellStyle name="常规 58 25" xfId="2205"/>
    <cellStyle name="常规 58 26" xfId="2206"/>
    <cellStyle name="常规 58 27" xfId="2207"/>
    <cellStyle name="常规 58 28" xfId="2208"/>
    <cellStyle name="常规 58 29" xfId="2209"/>
    <cellStyle name="常规 58 3" xfId="2210"/>
    <cellStyle name="常规 58 30" xfId="2211"/>
    <cellStyle name="常规 58 31" xfId="2212"/>
    <cellStyle name="常规 58 32" xfId="2213"/>
    <cellStyle name="常规 58 33" xfId="2214"/>
    <cellStyle name="常规 58 34" xfId="2215"/>
    <cellStyle name="常规 58 35" xfId="2216"/>
    <cellStyle name="常规 58 36" xfId="2217"/>
    <cellStyle name="常规 58 4" xfId="2218"/>
    <cellStyle name="常规 58 5" xfId="2219"/>
    <cellStyle name="常规 58 6" xfId="2220"/>
    <cellStyle name="常规 58 7" xfId="2221"/>
    <cellStyle name="常规 58 8" xfId="2222"/>
    <cellStyle name="常规 58 9" xfId="2223"/>
    <cellStyle name="常规 59" xfId="2224"/>
    <cellStyle name="常规 59 10" xfId="2225"/>
    <cellStyle name="常规 59 11" xfId="2226"/>
    <cellStyle name="常规 59 12" xfId="2227"/>
    <cellStyle name="常规 59 13" xfId="2228"/>
    <cellStyle name="常规 59 14" xfId="2229"/>
    <cellStyle name="常规 59 15" xfId="2230"/>
    <cellStyle name="常规 59 16" xfId="2231"/>
    <cellStyle name="常规 59 17" xfId="2232"/>
    <cellStyle name="常规 59 18" xfId="2233"/>
    <cellStyle name="常规 59 19" xfId="2234"/>
    <cellStyle name="常规 59 2" xfId="2235"/>
    <cellStyle name="常规 59 20" xfId="2236"/>
    <cellStyle name="常规 59 21" xfId="2237"/>
    <cellStyle name="常规 59 22" xfId="2238"/>
    <cellStyle name="常规 59 23" xfId="2239"/>
    <cellStyle name="常规 59 24" xfId="2240"/>
    <cellStyle name="常规 59 25" xfId="2241"/>
    <cellStyle name="常规 59 26" xfId="2242"/>
    <cellStyle name="常规 59 27" xfId="2243"/>
    <cellStyle name="常规 59 28" xfId="2244"/>
    <cellStyle name="常规 59 29" xfId="2245"/>
    <cellStyle name="常规 59 3" xfId="2246"/>
    <cellStyle name="常规 59 30" xfId="2247"/>
    <cellStyle name="常规 59 31" xfId="2248"/>
    <cellStyle name="常规 59 32" xfId="2249"/>
    <cellStyle name="常规 59 33" xfId="2250"/>
    <cellStyle name="常规 59 34" xfId="2251"/>
    <cellStyle name="常规 59 35" xfId="2252"/>
    <cellStyle name="常规 59 36" xfId="2253"/>
    <cellStyle name="常规 59 4" xfId="2254"/>
    <cellStyle name="常规 59 5" xfId="2255"/>
    <cellStyle name="常规 59 6" xfId="2256"/>
    <cellStyle name="常规 59 7" xfId="2257"/>
    <cellStyle name="常规 59 8" xfId="2258"/>
    <cellStyle name="常规 59 9" xfId="2259"/>
    <cellStyle name="常规 6" xfId="2260"/>
    <cellStyle name="常规 6 2" xfId="2261"/>
    <cellStyle name="常规 6 3" xfId="2262"/>
    <cellStyle name="常规 6_张掖2016年政府债务限额" xfId="2263"/>
    <cellStyle name="常规 60" xfId="2264"/>
    <cellStyle name="常规 60 2" xfId="2265"/>
    <cellStyle name="常规 61" xfId="2266"/>
    <cellStyle name="常规 61 10" xfId="2267"/>
    <cellStyle name="常规 61 11" xfId="2268"/>
    <cellStyle name="常规 61 12" xfId="2269"/>
    <cellStyle name="常规 61 13" xfId="2270"/>
    <cellStyle name="常规 61 14" xfId="2271"/>
    <cellStyle name="常规 61 15" xfId="2272"/>
    <cellStyle name="常规 61 16" xfId="2273"/>
    <cellStyle name="常规 61 17" xfId="2274"/>
    <cellStyle name="常规 61 18" xfId="2275"/>
    <cellStyle name="常规 61 19" xfId="2276"/>
    <cellStyle name="常规 61 2" xfId="2277"/>
    <cellStyle name="常规 61 20" xfId="2278"/>
    <cellStyle name="常规 61 21" xfId="2279"/>
    <cellStyle name="常规 61 22" xfId="2280"/>
    <cellStyle name="常规 61 23" xfId="2281"/>
    <cellStyle name="常规 61 24" xfId="2282"/>
    <cellStyle name="常规 61 25" xfId="2283"/>
    <cellStyle name="常规 61 26" xfId="2284"/>
    <cellStyle name="常规 61 27" xfId="2285"/>
    <cellStyle name="常规 61 28" xfId="2286"/>
    <cellStyle name="常规 61 29" xfId="2287"/>
    <cellStyle name="常规 61 3" xfId="2288"/>
    <cellStyle name="常规 61 30" xfId="2289"/>
    <cellStyle name="常规 61 31" xfId="2290"/>
    <cellStyle name="常规 61 32" xfId="2291"/>
    <cellStyle name="常规 61 33" xfId="2292"/>
    <cellStyle name="常规 61 34" xfId="2293"/>
    <cellStyle name="常规 61 35" xfId="2294"/>
    <cellStyle name="常规 61 36" xfId="2295"/>
    <cellStyle name="常规 61 4" xfId="2296"/>
    <cellStyle name="常规 61 5" xfId="2297"/>
    <cellStyle name="常规 61 6" xfId="2298"/>
    <cellStyle name="常规 61 7" xfId="2299"/>
    <cellStyle name="常规 61 8" xfId="2300"/>
    <cellStyle name="常规 61 9" xfId="2301"/>
    <cellStyle name="常规 62" xfId="2302"/>
    <cellStyle name="常规 62 10" xfId="2303"/>
    <cellStyle name="常规 62 11" xfId="2304"/>
    <cellStyle name="常规 62 12" xfId="2305"/>
    <cellStyle name="常规 62 13" xfId="2306"/>
    <cellStyle name="常规 62 14" xfId="2307"/>
    <cellStyle name="常规 62 15" xfId="2308"/>
    <cellStyle name="常规 62 16" xfId="2309"/>
    <cellStyle name="常规 62 17" xfId="2310"/>
    <cellStyle name="常规 62 18" xfId="2311"/>
    <cellStyle name="常规 62 19" xfId="2312"/>
    <cellStyle name="常规 62 2" xfId="2313"/>
    <cellStyle name="常规 62 20" xfId="2314"/>
    <cellStyle name="常规 62 21" xfId="2315"/>
    <cellStyle name="常规 62 22" xfId="2316"/>
    <cellStyle name="常规 62 23" xfId="2317"/>
    <cellStyle name="常规 62 24" xfId="2318"/>
    <cellStyle name="常规 62 25" xfId="2319"/>
    <cellStyle name="常规 62 26" xfId="2320"/>
    <cellStyle name="常规 62 27" xfId="2321"/>
    <cellStyle name="常规 62 28" xfId="2322"/>
    <cellStyle name="常规 62 29" xfId="2323"/>
    <cellStyle name="常规 62 3" xfId="2324"/>
    <cellStyle name="常规 62 30" xfId="2325"/>
    <cellStyle name="常规 62 31" xfId="2326"/>
    <cellStyle name="常规 62 32" xfId="2327"/>
    <cellStyle name="常规 62 33" xfId="2328"/>
    <cellStyle name="常规 62 34" xfId="2329"/>
    <cellStyle name="常规 62 35" xfId="2330"/>
    <cellStyle name="常规 62 36" xfId="2331"/>
    <cellStyle name="常规 62 4" xfId="2332"/>
    <cellStyle name="常规 62 5" xfId="2333"/>
    <cellStyle name="常规 62 6" xfId="2334"/>
    <cellStyle name="常规 62 7" xfId="2335"/>
    <cellStyle name="常规 62 8" xfId="2336"/>
    <cellStyle name="常规 62 9" xfId="2337"/>
    <cellStyle name="常规 63" xfId="2338"/>
    <cellStyle name="常规 64" xfId="2339"/>
    <cellStyle name="常规 64 2" xfId="2340"/>
    <cellStyle name="常规 65" xfId="2341"/>
    <cellStyle name="常规 65 2" xfId="2342"/>
    <cellStyle name="常规 66" xfId="2343"/>
    <cellStyle name="常规 67" xfId="2344"/>
    <cellStyle name="常规 68" xfId="2345"/>
    <cellStyle name="常规 69" xfId="2346"/>
    <cellStyle name="常规 7" xfId="2347"/>
    <cellStyle name="常规 7 2" xfId="2348"/>
    <cellStyle name="常规 7 3" xfId="2349"/>
    <cellStyle name="常规 7 4" xfId="2350"/>
    <cellStyle name="常规 7 5" xfId="2351"/>
    <cellStyle name="常规 7_张掖2016年政府债务限额" xfId="2352"/>
    <cellStyle name="常规 70" xfId="2353"/>
    <cellStyle name="常规 71" xfId="2354"/>
    <cellStyle name="常规 72" xfId="2355"/>
    <cellStyle name="常规 73" xfId="2356"/>
    <cellStyle name="常规 74" xfId="2357"/>
    <cellStyle name="常规 75" xfId="2358"/>
    <cellStyle name="常规 76" xfId="2359"/>
    <cellStyle name="常规 77" xfId="2360"/>
    <cellStyle name="常规 78" xfId="2361"/>
    <cellStyle name="常规 79" xfId="2362"/>
    <cellStyle name="常规 8" xfId="2363"/>
    <cellStyle name="常规 8 10" xfId="2364"/>
    <cellStyle name="常规 8 10 2" xfId="2365"/>
    <cellStyle name="常规 8 11" xfId="2366"/>
    <cellStyle name="常规 8 11 2" xfId="2367"/>
    <cellStyle name="常规 8 12" xfId="2368"/>
    <cellStyle name="常规 8 12 2" xfId="2369"/>
    <cellStyle name="常规 8 13" xfId="2370"/>
    <cellStyle name="常规 8 13 2" xfId="2371"/>
    <cellStyle name="常规 8 14" xfId="2372"/>
    <cellStyle name="常规 8 14 2" xfId="2373"/>
    <cellStyle name="常规 8 15" xfId="2374"/>
    <cellStyle name="常规 8 15 2" xfId="2375"/>
    <cellStyle name="常规 8 16" xfId="2376"/>
    <cellStyle name="常规 8 16 2" xfId="2377"/>
    <cellStyle name="常规 8 17" xfId="2378"/>
    <cellStyle name="常规 8 17 2" xfId="2379"/>
    <cellStyle name="常规 8 18" xfId="2380"/>
    <cellStyle name="常规 8 18 2" xfId="2381"/>
    <cellStyle name="常规 8 19" xfId="2382"/>
    <cellStyle name="常规 8 19 2" xfId="2383"/>
    <cellStyle name="常规 8 2" xfId="2384"/>
    <cellStyle name="常规 8 2 2" xfId="2385"/>
    <cellStyle name="常规 8 2_张掖2016年政府债务限额" xfId="2386"/>
    <cellStyle name="常规 8 20" xfId="2387"/>
    <cellStyle name="常规 8 20 2" xfId="2388"/>
    <cellStyle name="常规 8 21" xfId="2389"/>
    <cellStyle name="常规 8 21 2" xfId="2390"/>
    <cellStyle name="常规 8 22" xfId="2391"/>
    <cellStyle name="常规 8 22 2" xfId="2392"/>
    <cellStyle name="常规 8 23" xfId="2393"/>
    <cellStyle name="常规 8 23 2" xfId="2394"/>
    <cellStyle name="常规 8 24" xfId="2395"/>
    <cellStyle name="常规 8 24 2" xfId="2396"/>
    <cellStyle name="常规 8 25" xfId="2397"/>
    <cellStyle name="常规 8 25 2" xfId="2398"/>
    <cellStyle name="常规 8 26" xfId="2399"/>
    <cellStyle name="常规 8 26 2" xfId="2400"/>
    <cellStyle name="常规 8 27" xfId="2401"/>
    <cellStyle name="常规 8 27 2" xfId="2402"/>
    <cellStyle name="常规 8 28" xfId="2403"/>
    <cellStyle name="常规 8 28 2" xfId="2404"/>
    <cellStyle name="常规 8 29" xfId="2405"/>
    <cellStyle name="常规 8 29 2" xfId="2406"/>
    <cellStyle name="常规 8 3" xfId="2407"/>
    <cellStyle name="常规 8 3 2" xfId="2408"/>
    <cellStyle name="常规 8 30" xfId="2409"/>
    <cellStyle name="常规 8 30 2" xfId="2410"/>
    <cellStyle name="常规 8 31" xfId="2411"/>
    <cellStyle name="常规 8 31 2" xfId="2412"/>
    <cellStyle name="常规 8 32" xfId="2413"/>
    <cellStyle name="常规 8 32 2" xfId="2414"/>
    <cellStyle name="常规 8 33" xfId="2415"/>
    <cellStyle name="常规 8 33 2" xfId="2416"/>
    <cellStyle name="常规 8 34" xfId="2417"/>
    <cellStyle name="常规 8 34 2" xfId="2418"/>
    <cellStyle name="常规 8 35" xfId="2419"/>
    <cellStyle name="常规 8 35 2" xfId="2420"/>
    <cellStyle name="常规 8 36" xfId="2421"/>
    <cellStyle name="常规 8 36 2" xfId="2422"/>
    <cellStyle name="常规 8 37" xfId="2423"/>
    <cellStyle name="常规 8 38" xfId="2424"/>
    <cellStyle name="常规 8 39" xfId="2425"/>
    <cellStyle name="常规 8 4" xfId="2426"/>
    <cellStyle name="常规 8 4 2" xfId="2427"/>
    <cellStyle name="常规 8 5" xfId="2428"/>
    <cellStyle name="常规 8 5 2" xfId="2429"/>
    <cellStyle name="常规 8 6" xfId="2430"/>
    <cellStyle name="常规 8 6 2" xfId="2431"/>
    <cellStyle name="常规 8 7" xfId="2432"/>
    <cellStyle name="常规 8 7 2" xfId="2433"/>
    <cellStyle name="常规 8 8" xfId="2434"/>
    <cellStyle name="常规 8 8 2" xfId="2435"/>
    <cellStyle name="常规 8 9" xfId="2436"/>
    <cellStyle name="常规 8 9 2" xfId="2437"/>
    <cellStyle name="常规 8_甘肃省第二批新增债券分配表" xfId="2438"/>
    <cellStyle name="常规 80" xfId="2439"/>
    <cellStyle name="常规 81" xfId="2440"/>
    <cellStyle name="常规 82" xfId="2441"/>
    <cellStyle name="常规 83" xfId="2442"/>
    <cellStyle name="常规 84" xfId="2443"/>
    <cellStyle name="常规 85" xfId="2444"/>
    <cellStyle name="常规 86" xfId="2445"/>
    <cellStyle name="常规 87" xfId="2446"/>
    <cellStyle name="常规 88" xfId="2447"/>
    <cellStyle name="常规 89" xfId="2448"/>
    <cellStyle name="常规 9" xfId="2449"/>
    <cellStyle name="常规 9 2" xfId="2450"/>
    <cellStyle name="常规 9 2 2" xfId="2451"/>
    <cellStyle name="常规 9 2_张掖2016年政府债务限额" xfId="2452"/>
    <cellStyle name="常规 9 3" xfId="2453"/>
    <cellStyle name="常规 9 3 2" xfId="2454"/>
    <cellStyle name="常规 9 3_张掖2016年政府债务限额" xfId="2455"/>
    <cellStyle name="常规 9_分地区分公司债务表" xfId="2456"/>
    <cellStyle name="常规 90" xfId="2457"/>
    <cellStyle name="常规 91" xfId="2458"/>
    <cellStyle name="常规 92" xfId="2459"/>
    <cellStyle name="常规 93" xfId="2460"/>
    <cellStyle name="常规 94" xfId="2461"/>
    <cellStyle name="常规 95" xfId="2462"/>
    <cellStyle name="常规 96" xfId="2463"/>
    <cellStyle name="常规 97" xfId="2464"/>
    <cellStyle name="常规 98" xfId="2465"/>
    <cellStyle name="常规 99" xfId="2466"/>
    <cellStyle name="常规_{FAEA61C0-5D79-F7C6-68D7-A741FC9FDF48}" xfId="2467"/>
    <cellStyle name="常规_1999总决算" xfId="2468"/>
    <cellStyle name="常规_2014、2015社保基金预决算数据（人代会用）20150119" xfId="2469"/>
    <cellStyle name="常规_副本1395631858703" xfId="2470"/>
    <cellStyle name="常规_全市代编预算(大口径增10.83)" xfId="2471"/>
    <cellStyle name="常规_全市代编预算(地方增10.83)" xfId="2472"/>
    <cellStyle name="常规_预算处财政分析系列表" xfId="2473"/>
    <cellStyle name="超级链接" xfId="2474"/>
    <cellStyle name="超级链接 2" xfId="2475"/>
    <cellStyle name="Hyperlink" xfId="2476"/>
    <cellStyle name="分级显示行_1_13区汇总" xfId="2477"/>
    <cellStyle name="归盒啦_95" xfId="2478"/>
    <cellStyle name="好" xfId="2479"/>
    <cellStyle name="好 10" xfId="2480"/>
    <cellStyle name="好 2" xfId="2481"/>
    <cellStyle name="好 2 2" xfId="2482"/>
    <cellStyle name="好 2 3" xfId="2483"/>
    <cellStyle name="好 2 4" xfId="2484"/>
    <cellStyle name="好 2 5" xfId="2485"/>
    <cellStyle name="好 2_张掖2016年政府债务限额" xfId="2486"/>
    <cellStyle name="好 3" xfId="2487"/>
    <cellStyle name="好 3 2" xfId="2488"/>
    <cellStyle name="好 3_2017年预算表（调整增加债券）" xfId="2489"/>
    <cellStyle name="好 4" xfId="2490"/>
    <cellStyle name="好 4 2" xfId="2491"/>
    <cellStyle name="好 5" xfId="2492"/>
    <cellStyle name="好 5 2" xfId="2493"/>
    <cellStyle name="好 6" xfId="2494"/>
    <cellStyle name="好 7" xfId="2495"/>
    <cellStyle name="好 8" xfId="2496"/>
    <cellStyle name="好 9" xfId="2497"/>
    <cellStyle name="好_{FAEA61C0-5D79-F7C6-68D7-A741FC9FDF48}" xfId="2498"/>
    <cellStyle name="好_【表7-10明细表 汉口银行】" xfId="2499"/>
    <cellStyle name="好_05潍坊" xfId="2500"/>
    <cellStyle name="好_07临沂" xfId="2501"/>
    <cellStyle name="好_12滨州" xfId="2502"/>
    <cellStyle name="好_2013年社保本级专项经费(20130307)" xfId="2503"/>
    <cellStyle name="好_2013申请追加项目(预算汇总）" xfId="2504"/>
    <cellStyle name="好_2015债券项目－人大附表最终" xfId="2505"/>
    <cellStyle name="好_2017年预算表" xfId="2506"/>
    <cellStyle name="好_2017年预算表（调整增加债券）" xfId="2507"/>
    <cellStyle name="好_22湖南" xfId="2508"/>
    <cellStyle name="好_27重庆" xfId="2509"/>
    <cellStyle name="好_28四川" xfId="2510"/>
    <cellStyle name="好_30云南" xfId="2511"/>
    <cellStyle name="好_33甘肃" xfId="2512"/>
    <cellStyle name="好_34青海" xfId="2513"/>
    <cellStyle name="好_阜阳市颍州区 2011年转贷政府债券使用情况表" xfId="2514"/>
    <cellStyle name="好_甘肃省第二批新增债券分配表" xfId="2515"/>
    <cellStyle name="好_盘活财政存量资金安排情况表" xfId="2516"/>
    <cellStyle name="好_平邑" xfId="2517"/>
    <cellStyle name="好_同德" xfId="2518"/>
    <cellStyle name="好_新增债券" xfId="2519"/>
    <cellStyle name="好_新增债券_1" xfId="2520"/>
    <cellStyle name="好_新增债券项目" xfId="2521"/>
    <cellStyle name="好_一般债券" xfId="2522"/>
    <cellStyle name="好_张掖2016年政府债务限额" xfId="2523"/>
    <cellStyle name="好_张掖市重点工作重大项目资金建议表（定稿）" xfId="2524"/>
    <cellStyle name="好_政府投融资平台贷款情况季度监测表（新）" xfId="2525"/>
    <cellStyle name="好_置换一般债券" xfId="2526"/>
    <cellStyle name="好_置换债券" xfId="2527"/>
    <cellStyle name="好_置换债券_1" xfId="2528"/>
    <cellStyle name="好_置换专项债券" xfId="2529"/>
    <cellStyle name="后继超级链接" xfId="2530"/>
    <cellStyle name="后继超链接" xfId="2531"/>
    <cellStyle name="汇总" xfId="2532"/>
    <cellStyle name="汇总 10" xfId="2533"/>
    <cellStyle name="汇总 2" xfId="2534"/>
    <cellStyle name="汇总 2 10" xfId="2535"/>
    <cellStyle name="汇总 2 10 2" xfId="2536"/>
    <cellStyle name="汇总 2 11" xfId="2537"/>
    <cellStyle name="汇总 2 12" xfId="2538"/>
    <cellStyle name="汇总 2 13" xfId="2539"/>
    <cellStyle name="汇总 2 14" xfId="2540"/>
    <cellStyle name="汇总 2 2" xfId="2541"/>
    <cellStyle name="汇总 2 2 2" xfId="2542"/>
    <cellStyle name="汇总 2 2 2 2" xfId="2543"/>
    <cellStyle name="汇总 2 2 3" xfId="2544"/>
    <cellStyle name="汇总 2 3" xfId="2545"/>
    <cellStyle name="汇总 2 3 2" xfId="2546"/>
    <cellStyle name="汇总 2 3 2 2" xfId="2547"/>
    <cellStyle name="汇总 2 3 3" xfId="2548"/>
    <cellStyle name="汇总 2 4" xfId="2549"/>
    <cellStyle name="汇总 2 4 2" xfId="2550"/>
    <cellStyle name="汇总 2 4 2 2" xfId="2551"/>
    <cellStyle name="汇总 2 4 3" xfId="2552"/>
    <cellStyle name="汇总 2 5" xfId="2553"/>
    <cellStyle name="汇总 2 5 2" xfId="2554"/>
    <cellStyle name="汇总 2 5 2 2" xfId="2555"/>
    <cellStyle name="汇总 2 5 3" xfId="2556"/>
    <cellStyle name="汇总 2 6" xfId="2557"/>
    <cellStyle name="汇总 2 6 2" xfId="2558"/>
    <cellStyle name="汇总 2 6 2 2" xfId="2559"/>
    <cellStyle name="汇总 2 6 3" xfId="2560"/>
    <cellStyle name="汇总 2 7" xfId="2561"/>
    <cellStyle name="汇总 2 7 2" xfId="2562"/>
    <cellStyle name="汇总 2 7 2 2" xfId="2563"/>
    <cellStyle name="汇总 2 7 3" xfId="2564"/>
    <cellStyle name="汇总 2 8" xfId="2565"/>
    <cellStyle name="汇总 2 8 2" xfId="2566"/>
    <cellStyle name="汇总 2 9" xfId="2567"/>
    <cellStyle name="汇总 2 9 2" xfId="2568"/>
    <cellStyle name="汇总 2_2017年预算表（调整增加债券）" xfId="2569"/>
    <cellStyle name="汇总 3" xfId="2570"/>
    <cellStyle name="汇总 3 10" xfId="2571"/>
    <cellStyle name="汇总 3 10 2" xfId="2572"/>
    <cellStyle name="汇总 3 11" xfId="2573"/>
    <cellStyle name="汇总 3 2" xfId="2574"/>
    <cellStyle name="汇总 3 2 2" xfId="2575"/>
    <cellStyle name="汇总 3 2 2 2" xfId="2576"/>
    <cellStyle name="汇总 3 2 3" xfId="2577"/>
    <cellStyle name="汇总 3 3" xfId="2578"/>
    <cellStyle name="汇总 3 3 2" xfId="2579"/>
    <cellStyle name="汇总 3 3 2 2" xfId="2580"/>
    <cellStyle name="汇总 3 3 3" xfId="2581"/>
    <cellStyle name="汇总 3 4" xfId="2582"/>
    <cellStyle name="汇总 3 4 2" xfId="2583"/>
    <cellStyle name="汇总 3 4 2 2" xfId="2584"/>
    <cellStyle name="汇总 3 4 3" xfId="2585"/>
    <cellStyle name="汇总 3 5" xfId="2586"/>
    <cellStyle name="汇总 3 5 2" xfId="2587"/>
    <cellStyle name="汇总 3 5 2 2" xfId="2588"/>
    <cellStyle name="汇总 3 5 3" xfId="2589"/>
    <cellStyle name="汇总 3 6" xfId="2590"/>
    <cellStyle name="汇总 3 6 2" xfId="2591"/>
    <cellStyle name="汇总 3 6 2 2" xfId="2592"/>
    <cellStyle name="汇总 3 6 3" xfId="2593"/>
    <cellStyle name="汇总 3 7" xfId="2594"/>
    <cellStyle name="汇总 3 7 2" xfId="2595"/>
    <cellStyle name="汇总 3 7 2 2" xfId="2596"/>
    <cellStyle name="汇总 3 7 3" xfId="2597"/>
    <cellStyle name="汇总 3 8" xfId="2598"/>
    <cellStyle name="汇总 3 8 2" xfId="2599"/>
    <cellStyle name="汇总 3 9" xfId="2600"/>
    <cellStyle name="汇总 3 9 2" xfId="2601"/>
    <cellStyle name="汇总 3_2017年预算表（调整增加债券）" xfId="2602"/>
    <cellStyle name="汇总 4" xfId="2603"/>
    <cellStyle name="汇总 4 2" xfId="2604"/>
    <cellStyle name="汇总 4 2 2" xfId="2605"/>
    <cellStyle name="汇总 4 3" xfId="2606"/>
    <cellStyle name="汇总 5" xfId="2607"/>
    <cellStyle name="汇总 5 2" xfId="2608"/>
    <cellStyle name="汇总 5 2 2" xfId="2609"/>
    <cellStyle name="汇总 5 3" xfId="2610"/>
    <cellStyle name="汇总 6" xfId="2611"/>
    <cellStyle name="汇总 7" xfId="2612"/>
    <cellStyle name="汇总 8" xfId="2613"/>
    <cellStyle name="汇总 9" xfId="2614"/>
    <cellStyle name="汇总_2015债券项目－人大附表最终" xfId="2615"/>
    <cellStyle name="Currency" xfId="2616"/>
    <cellStyle name="货币 2" xfId="2617"/>
    <cellStyle name="货币 2 2" xfId="2618"/>
    <cellStyle name="货币 3" xfId="2619"/>
    <cellStyle name="Currency [0]" xfId="2620"/>
    <cellStyle name="货币[0] 2" xfId="2621"/>
    <cellStyle name="货币[0] 2 2" xfId="2622"/>
    <cellStyle name="货币[0] 3" xfId="2623"/>
    <cellStyle name="计算" xfId="2624"/>
    <cellStyle name="计算 10" xfId="2625"/>
    <cellStyle name="计算 2" xfId="2626"/>
    <cellStyle name="计算 2 10" xfId="2627"/>
    <cellStyle name="计算 2 10 2" xfId="2628"/>
    <cellStyle name="计算 2 10_Sheet3" xfId="2629"/>
    <cellStyle name="计算 2 11" xfId="2630"/>
    <cellStyle name="计算 2 12" xfId="2631"/>
    <cellStyle name="计算 2 13" xfId="2632"/>
    <cellStyle name="计算 2 14" xfId="2633"/>
    <cellStyle name="计算 2 15" xfId="2634"/>
    <cellStyle name="计算 2 16" xfId="2635"/>
    <cellStyle name="计算 2 17" xfId="2636"/>
    <cellStyle name="计算 2 2" xfId="2637"/>
    <cellStyle name="计算 2 2 2" xfId="2638"/>
    <cellStyle name="计算 2 2 2 2" xfId="2639"/>
    <cellStyle name="计算 2 2 2_Sheet3" xfId="2640"/>
    <cellStyle name="计算 2 2 3" xfId="2641"/>
    <cellStyle name="计算 2 2_Sheet3" xfId="2642"/>
    <cellStyle name="计算 2 3" xfId="2643"/>
    <cellStyle name="计算 2 3 2" xfId="2644"/>
    <cellStyle name="计算 2 3 2 2" xfId="2645"/>
    <cellStyle name="计算 2 3 2_Sheet3" xfId="2646"/>
    <cellStyle name="计算 2 3 3" xfId="2647"/>
    <cellStyle name="计算 2 3_Sheet3" xfId="2648"/>
    <cellStyle name="计算 2 4" xfId="2649"/>
    <cellStyle name="计算 2 4 2" xfId="2650"/>
    <cellStyle name="计算 2 4 2 2" xfId="2651"/>
    <cellStyle name="计算 2 4 2_Sheet3" xfId="2652"/>
    <cellStyle name="计算 2 4 3" xfId="2653"/>
    <cellStyle name="计算 2 4_Sheet3" xfId="2654"/>
    <cellStyle name="计算 2 5" xfId="2655"/>
    <cellStyle name="计算 2 5 2" xfId="2656"/>
    <cellStyle name="计算 2 5 2 2" xfId="2657"/>
    <cellStyle name="计算 2 5 2_Sheet3" xfId="2658"/>
    <cellStyle name="计算 2 5 3" xfId="2659"/>
    <cellStyle name="计算 2 5_Sheet3" xfId="2660"/>
    <cellStyle name="计算 2 6" xfId="2661"/>
    <cellStyle name="计算 2 6 2" xfId="2662"/>
    <cellStyle name="计算 2 6 2 2" xfId="2663"/>
    <cellStyle name="计算 2 6 2_Sheet3" xfId="2664"/>
    <cellStyle name="计算 2 6 3" xfId="2665"/>
    <cellStyle name="计算 2 6_Sheet3" xfId="2666"/>
    <cellStyle name="计算 2 7" xfId="2667"/>
    <cellStyle name="计算 2 7 2" xfId="2668"/>
    <cellStyle name="计算 2 7 2 2" xfId="2669"/>
    <cellStyle name="计算 2 7 2_Sheet3" xfId="2670"/>
    <cellStyle name="计算 2 7 3" xfId="2671"/>
    <cellStyle name="计算 2 7_Sheet3" xfId="2672"/>
    <cellStyle name="计算 2 8" xfId="2673"/>
    <cellStyle name="计算 2 8 2" xfId="2674"/>
    <cellStyle name="计算 2 8_Sheet3" xfId="2675"/>
    <cellStyle name="计算 2 9" xfId="2676"/>
    <cellStyle name="计算 2 9 2" xfId="2677"/>
    <cellStyle name="计算 2 9_Sheet3" xfId="2678"/>
    <cellStyle name="计算 2_2017年预算表（调整增加债券）" xfId="2679"/>
    <cellStyle name="计算 3" xfId="2680"/>
    <cellStyle name="计算 3 10" xfId="2681"/>
    <cellStyle name="计算 3 10 2" xfId="2682"/>
    <cellStyle name="计算 3 10_Sheet3" xfId="2683"/>
    <cellStyle name="计算 3 11" xfId="2684"/>
    <cellStyle name="计算 3 2" xfId="2685"/>
    <cellStyle name="计算 3 2 2" xfId="2686"/>
    <cellStyle name="计算 3 2 2 2" xfId="2687"/>
    <cellStyle name="计算 3 2 2_Sheet3" xfId="2688"/>
    <cellStyle name="计算 3 2 3" xfId="2689"/>
    <cellStyle name="计算 3 2_Sheet3" xfId="2690"/>
    <cellStyle name="计算 3 3" xfId="2691"/>
    <cellStyle name="计算 3 3 2" xfId="2692"/>
    <cellStyle name="计算 3 3 2 2" xfId="2693"/>
    <cellStyle name="计算 3 3 2_Sheet3" xfId="2694"/>
    <cellStyle name="计算 3 3 3" xfId="2695"/>
    <cellStyle name="计算 3 3_Sheet3" xfId="2696"/>
    <cellStyle name="计算 3 4" xfId="2697"/>
    <cellStyle name="计算 3 4 2" xfId="2698"/>
    <cellStyle name="计算 3 4 2 2" xfId="2699"/>
    <cellStyle name="计算 3 4 2_Sheet3" xfId="2700"/>
    <cellStyle name="计算 3 4 3" xfId="2701"/>
    <cellStyle name="计算 3 4_Sheet3" xfId="2702"/>
    <cellStyle name="计算 3 5" xfId="2703"/>
    <cellStyle name="计算 3 5 2" xfId="2704"/>
    <cellStyle name="计算 3 5 2 2" xfId="2705"/>
    <cellStyle name="计算 3 5 2_Sheet3" xfId="2706"/>
    <cellStyle name="计算 3 5 3" xfId="2707"/>
    <cellStyle name="计算 3 5_Sheet3" xfId="2708"/>
    <cellStyle name="计算 3 6" xfId="2709"/>
    <cellStyle name="计算 3 6 2" xfId="2710"/>
    <cellStyle name="计算 3 6 2 2" xfId="2711"/>
    <cellStyle name="计算 3 6 2_Sheet3" xfId="2712"/>
    <cellStyle name="计算 3 6 3" xfId="2713"/>
    <cellStyle name="计算 3 6_Sheet3" xfId="2714"/>
    <cellStyle name="计算 3 7" xfId="2715"/>
    <cellStyle name="计算 3 7 2" xfId="2716"/>
    <cellStyle name="计算 3 7 2 2" xfId="2717"/>
    <cellStyle name="计算 3 7 2_Sheet3" xfId="2718"/>
    <cellStyle name="计算 3 7 3" xfId="2719"/>
    <cellStyle name="计算 3 7_Sheet3" xfId="2720"/>
    <cellStyle name="计算 3 8" xfId="2721"/>
    <cellStyle name="计算 3 8 2" xfId="2722"/>
    <cellStyle name="计算 3 8_Sheet3" xfId="2723"/>
    <cellStyle name="计算 3 9" xfId="2724"/>
    <cellStyle name="计算 3 9 2" xfId="2725"/>
    <cellStyle name="计算 3 9_Sheet3" xfId="2726"/>
    <cellStyle name="计算 3_2017年预算表（调整增加债券）" xfId="2727"/>
    <cellStyle name="计算 4" xfId="2728"/>
    <cellStyle name="计算 4 2" xfId="2729"/>
    <cellStyle name="计算 4 2 2" xfId="2730"/>
    <cellStyle name="计算 4 2_Sheet3" xfId="2731"/>
    <cellStyle name="计算 4 3" xfId="2732"/>
    <cellStyle name="计算 4_Sheet3" xfId="2733"/>
    <cellStyle name="计算 5" xfId="2734"/>
    <cellStyle name="计算 5 2" xfId="2735"/>
    <cellStyle name="计算 5 2 2" xfId="2736"/>
    <cellStyle name="计算 5 2_Sheet3" xfId="2737"/>
    <cellStyle name="计算 5 3" xfId="2738"/>
    <cellStyle name="计算 5_Sheet3" xfId="2739"/>
    <cellStyle name="计算 6" xfId="2740"/>
    <cellStyle name="计算 6 2" xfId="2741"/>
    <cellStyle name="计算 6_Sheet3" xfId="2742"/>
    <cellStyle name="计算 7" xfId="2743"/>
    <cellStyle name="计算 7 2" xfId="2744"/>
    <cellStyle name="计算 7_Sheet3" xfId="2745"/>
    <cellStyle name="计算 8" xfId="2746"/>
    <cellStyle name="计算 8 2" xfId="2747"/>
    <cellStyle name="计算 8_Sheet3" xfId="2748"/>
    <cellStyle name="计算 9" xfId="2749"/>
    <cellStyle name="计算 9 2" xfId="2750"/>
    <cellStyle name="计算 9_Sheet3" xfId="2751"/>
    <cellStyle name="计算_2015债券项目－人大附表最终" xfId="2752"/>
    <cellStyle name="检查单元格" xfId="2753"/>
    <cellStyle name="检查单元格 10" xfId="2754"/>
    <cellStyle name="检查单元格 2" xfId="2755"/>
    <cellStyle name="检查单元格 2 2" xfId="2756"/>
    <cellStyle name="检查单元格 2 3" xfId="2757"/>
    <cellStyle name="检查单元格 2 4" xfId="2758"/>
    <cellStyle name="检查单元格 2 5" xfId="2759"/>
    <cellStyle name="检查单元格 2_2017年预算表（调整增加债券）" xfId="2760"/>
    <cellStyle name="检查单元格 3" xfId="2761"/>
    <cellStyle name="检查单元格 3 2" xfId="2762"/>
    <cellStyle name="检查单元格 3_2017年预算表（调整增加债券）" xfId="2763"/>
    <cellStyle name="检查单元格 4" xfId="2764"/>
    <cellStyle name="检查单元格 4 2" xfId="2765"/>
    <cellStyle name="检查单元格 4_Sheet3" xfId="2766"/>
    <cellStyle name="检查单元格 5" xfId="2767"/>
    <cellStyle name="检查单元格 5 2" xfId="2768"/>
    <cellStyle name="检查单元格 5_Sheet3" xfId="2769"/>
    <cellStyle name="检查单元格 6" xfId="2770"/>
    <cellStyle name="检查单元格 7" xfId="2771"/>
    <cellStyle name="检查单元格 8" xfId="2772"/>
    <cellStyle name="检查单元格 9" xfId="2773"/>
    <cellStyle name="检查单元格_2015债券项目－人大附表最终" xfId="2774"/>
    <cellStyle name="解释性文本" xfId="2775"/>
    <cellStyle name="解释性文本 10" xfId="2776"/>
    <cellStyle name="解释性文本 2" xfId="2777"/>
    <cellStyle name="解释性文本 2 2" xfId="2778"/>
    <cellStyle name="解释性文本 2 3" xfId="2779"/>
    <cellStyle name="解释性文本 3" xfId="2780"/>
    <cellStyle name="解释性文本 3 2" xfId="2781"/>
    <cellStyle name="解释性文本 4" xfId="2782"/>
    <cellStyle name="解释性文本 4 2" xfId="2783"/>
    <cellStyle name="解释性文本 5" xfId="2784"/>
    <cellStyle name="解释性文本 5 2" xfId="2785"/>
    <cellStyle name="解释性文本 6" xfId="2786"/>
    <cellStyle name="解释性文本 7" xfId="2787"/>
    <cellStyle name="解释性文本 8" xfId="2788"/>
    <cellStyle name="解释性文本 9" xfId="2789"/>
    <cellStyle name="警告文本" xfId="2790"/>
    <cellStyle name="警告文本 10" xfId="2791"/>
    <cellStyle name="警告文本 2" xfId="2792"/>
    <cellStyle name="警告文本 2 2" xfId="2793"/>
    <cellStyle name="警告文本 2 3" xfId="2794"/>
    <cellStyle name="警告文本 3" xfId="2795"/>
    <cellStyle name="警告文本 3 2" xfId="2796"/>
    <cellStyle name="警告文本 4" xfId="2797"/>
    <cellStyle name="警告文本 4 2" xfId="2798"/>
    <cellStyle name="警告文本 5" xfId="2799"/>
    <cellStyle name="警告文本 5 2" xfId="2800"/>
    <cellStyle name="警告文本 6" xfId="2801"/>
    <cellStyle name="警告文本 7" xfId="2802"/>
    <cellStyle name="警告文本 8" xfId="2803"/>
    <cellStyle name="警告文本 9" xfId="2804"/>
    <cellStyle name="警告文本_2015债券项目－人大附表最终" xfId="2805"/>
    <cellStyle name="链接单元格" xfId="2806"/>
    <cellStyle name="链接单元格 10" xfId="2807"/>
    <cellStyle name="链接单元格 2" xfId="2808"/>
    <cellStyle name="链接单元格 2 2" xfId="2809"/>
    <cellStyle name="链接单元格 2 3" xfId="2810"/>
    <cellStyle name="链接单元格 2 4" xfId="2811"/>
    <cellStyle name="链接单元格 2 5" xfId="2812"/>
    <cellStyle name="链接单元格 2_Sheet3" xfId="2813"/>
    <cellStyle name="链接单元格 3" xfId="2814"/>
    <cellStyle name="链接单元格 3 2" xfId="2815"/>
    <cellStyle name="链接单元格 3_2017年预算表（调整增加债券）" xfId="2816"/>
    <cellStyle name="链接单元格 4" xfId="2817"/>
    <cellStyle name="链接单元格 4 2" xfId="2818"/>
    <cellStyle name="链接单元格 4_Sheet3" xfId="2819"/>
    <cellStyle name="链接单元格 5" xfId="2820"/>
    <cellStyle name="链接单元格 5 2" xfId="2821"/>
    <cellStyle name="链接单元格 5_Sheet3" xfId="2822"/>
    <cellStyle name="链接单元格 6" xfId="2823"/>
    <cellStyle name="链接单元格 6 2" xfId="2824"/>
    <cellStyle name="链接单元格 6_Sheet3" xfId="2825"/>
    <cellStyle name="链接单元格 7" xfId="2826"/>
    <cellStyle name="链接单元格 7 2" xfId="2827"/>
    <cellStyle name="链接单元格 7_Sheet3" xfId="2828"/>
    <cellStyle name="链接单元格 8" xfId="2829"/>
    <cellStyle name="链接单元格 8 2" xfId="2830"/>
    <cellStyle name="链接单元格 8_Sheet3" xfId="2831"/>
    <cellStyle name="链接单元格 9" xfId="2832"/>
    <cellStyle name="链接单元格 9 2" xfId="2833"/>
    <cellStyle name="链接单元格 9_Sheet3" xfId="2834"/>
    <cellStyle name="链接单元格_2015债券项目－人大附表最终" xfId="2835"/>
    <cellStyle name="霓付 [0]_ +Foil &amp; -FOIL &amp; PAPER" xfId="2836"/>
    <cellStyle name="霓付_ +Foil &amp; -FOIL &amp; PAPER" xfId="2837"/>
    <cellStyle name="烹拳 [0]_ +Foil &amp; -FOIL &amp; PAPER" xfId="2838"/>
    <cellStyle name="烹拳_ +Foil &amp; -FOIL &amp; PAPER" xfId="2839"/>
    <cellStyle name="普通_ 白土" xfId="2840"/>
    <cellStyle name="千分位[0]_ 白土" xfId="2841"/>
    <cellStyle name="千分位_ 白土" xfId="2842"/>
    <cellStyle name="千位[0]_(人代会用)" xfId="2843"/>
    <cellStyle name="千位_(人代会用)" xfId="2844"/>
    <cellStyle name="Comma" xfId="2845"/>
    <cellStyle name="千位分隔 2" xfId="2846"/>
    <cellStyle name="千位分隔 2 2" xfId="2847"/>
    <cellStyle name="千位分隔 3" xfId="2848"/>
    <cellStyle name="千位分隔 4" xfId="2849"/>
    <cellStyle name="Comma [0]" xfId="2850"/>
    <cellStyle name="千位分隔[0] 2" xfId="2851"/>
    <cellStyle name="千位分隔[0] 2 10" xfId="2852"/>
    <cellStyle name="千位分隔[0] 2 11" xfId="2853"/>
    <cellStyle name="千位分隔[0] 2 12" xfId="2854"/>
    <cellStyle name="千位分隔[0] 2 13" xfId="2855"/>
    <cellStyle name="千位分隔[0] 2 14" xfId="2856"/>
    <cellStyle name="千位分隔[0] 2 15" xfId="2857"/>
    <cellStyle name="千位分隔[0] 2 16" xfId="2858"/>
    <cellStyle name="千位分隔[0] 2 17" xfId="2859"/>
    <cellStyle name="千位分隔[0] 2 18" xfId="2860"/>
    <cellStyle name="千位分隔[0] 2 19" xfId="2861"/>
    <cellStyle name="千位分隔[0] 2 2" xfId="2862"/>
    <cellStyle name="千位分隔[0] 2 20" xfId="2863"/>
    <cellStyle name="千位分隔[0] 2 21" xfId="2864"/>
    <cellStyle name="千位分隔[0] 2 22" xfId="2865"/>
    <cellStyle name="千位分隔[0] 2 23" xfId="2866"/>
    <cellStyle name="千位分隔[0] 2 24" xfId="2867"/>
    <cellStyle name="千位分隔[0] 2 25" xfId="2868"/>
    <cellStyle name="千位分隔[0] 2 26" xfId="2869"/>
    <cellStyle name="千位分隔[0] 2 27" xfId="2870"/>
    <cellStyle name="千位分隔[0] 2 28" xfId="2871"/>
    <cellStyle name="千位分隔[0] 2 29" xfId="2872"/>
    <cellStyle name="千位分隔[0] 2 3" xfId="2873"/>
    <cellStyle name="千位分隔[0] 2 30" xfId="2874"/>
    <cellStyle name="千位分隔[0] 2 31" xfId="2875"/>
    <cellStyle name="千位分隔[0] 2 32" xfId="2876"/>
    <cellStyle name="千位分隔[0] 2 33" xfId="2877"/>
    <cellStyle name="千位分隔[0] 2 34" xfId="2878"/>
    <cellStyle name="千位分隔[0] 2 35" xfId="2879"/>
    <cellStyle name="千位分隔[0] 2 36" xfId="2880"/>
    <cellStyle name="千位分隔[0] 2 4" xfId="2881"/>
    <cellStyle name="千位分隔[0] 2 5" xfId="2882"/>
    <cellStyle name="千位分隔[0] 2 6" xfId="2883"/>
    <cellStyle name="千位分隔[0] 2 7" xfId="2884"/>
    <cellStyle name="千位分隔[0] 2 8" xfId="2885"/>
    <cellStyle name="千位分隔[0] 2 9" xfId="2886"/>
    <cellStyle name="千位分隔[0] 3" xfId="2887"/>
    <cellStyle name="千位分隔[0] 4" xfId="2888"/>
    <cellStyle name="千位分隔[0] 5" xfId="2889"/>
    <cellStyle name="千位分季_新建 Microsoft Excel 工作表" xfId="2890"/>
    <cellStyle name="钎霖_4岿角利" xfId="2891"/>
    <cellStyle name="强调 1" xfId="2892"/>
    <cellStyle name="强调 2" xfId="2893"/>
    <cellStyle name="强调 3" xfId="2894"/>
    <cellStyle name="强调文字颜色 1" xfId="2895"/>
    <cellStyle name="强调文字颜色 1 10" xfId="2896"/>
    <cellStyle name="强调文字颜色 1 2" xfId="2897"/>
    <cellStyle name="强调文字颜色 1 2 2" xfId="2898"/>
    <cellStyle name="强调文字颜色 1 2 3" xfId="2899"/>
    <cellStyle name="强调文字颜色 1 2 4" xfId="2900"/>
    <cellStyle name="强调文字颜色 1 2 5" xfId="2901"/>
    <cellStyle name="强调文字颜色 1 2_2017年预算表（调整增加债券）" xfId="2902"/>
    <cellStyle name="强调文字颜色 1 3" xfId="2903"/>
    <cellStyle name="强调文字颜色 1 3 2" xfId="2904"/>
    <cellStyle name="强调文字颜色 1 3_2017年预算表（调整增加债券）" xfId="2905"/>
    <cellStyle name="强调文字颜色 1 4" xfId="2906"/>
    <cellStyle name="强调文字颜色 1 4 2" xfId="2907"/>
    <cellStyle name="强调文字颜色 1 5" xfId="2908"/>
    <cellStyle name="强调文字颜色 1 5 2" xfId="2909"/>
    <cellStyle name="强调文字颜色 1 6" xfId="2910"/>
    <cellStyle name="强调文字颜色 1 6 2" xfId="2911"/>
    <cellStyle name="强调文字颜色 1 7" xfId="2912"/>
    <cellStyle name="强调文字颜色 1 7 2" xfId="2913"/>
    <cellStyle name="强调文字颜色 1 8" xfId="2914"/>
    <cellStyle name="强调文字颜色 1 8 2" xfId="2915"/>
    <cellStyle name="强调文字颜色 1 9" xfId="2916"/>
    <cellStyle name="强调文字颜色 1 9 2" xfId="2917"/>
    <cellStyle name="强调文字颜色 1_张掖2016年政府债务限额" xfId="2918"/>
    <cellStyle name="强调文字颜色 2" xfId="2919"/>
    <cellStyle name="强调文字颜色 2 10" xfId="2920"/>
    <cellStyle name="强调文字颜色 2 2" xfId="2921"/>
    <cellStyle name="强调文字颜色 2 2 2" xfId="2922"/>
    <cellStyle name="强调文字颜色 2 2 3" xfId="2923"/>
    <cellStyle name="强调文字颜色 2 2 4" xfId="2924"/>
    <cellStyle name="强调文字颜色 2 2 5" xfId="2925"/>
    <cellStyle name="强调文字颜色 2 2_2017年预算表（调整增加债券）" xfId="2926"/>
    <cellStyle name="强调文字颜色 2 3" xfId="2927"/>
    <cellStyle name="强调文字颜色 2 3 2" xfId="2928"/>
    <cellStyle name="强调文字颜色 2 3_2017年预算表（调整增加债券）" xfId="2929"/>
    <cellStyle name="强调文字颜色 2 4" xfId="2930"/>
    <cellStyle name="强调文字颜色 2 4 2" xfId="2931"/>
    <cellStyle name="强调文字颜色 2 5" xfId="2932"/>
    <cellStyle name="强调文字颜色 2 5 2" xfId="2933"/>
    <cellStyle name="强调文字颜色 2 6" xfId="2934"/>
    <cellStyle name="强调文字颜色 2 6 2" xfId="2935"/>
    <cellStyle name="强调文字颜色 2 7" xfId="2936"/>
    <cellStyle name="强调文字颜色 2 7 2" xfId="2937"/>
    <cellStyle name="强调文字颜色 2 8" xfId="2938"/>
    <cellStyle name="强调文字颜色 2 8 2" xfId="2939"/>
    <cellStyle name="强调文字颜色 2 9" xfId="2940"/>
    <cellStyle name="强调文字颜色 2 9 2" xfId="2941"/>
    <cellStyle name="强调文字颜色 2_张掖2016年政府债务限额" xfId="2942"/>
    <cellStyle name="强调文字颜色 3" xfId="2943"/>
    <cellStyle name="强调文字颜色 3 10" xfId="2944"/>
    <cellStyle name="强调文字颜色 3 2" xfId="2945"/>
    <cellStyle name="强调文字颜色 3 2 2" xfId="2946"/>
    <cellStyle name="强调文字颜色 3 2 3" xfId="2947"/>
    <cellStyle name="强调文字颜色 3 2 4" xfId="2948"/>
    <cellStyle name="强调文字颜色 3 2 5" xfId="2949"/>
    <cellStyle name="强调文字颜色 3 2_2017年预算表（调整增加债券）" xfId="2950"/>
    <cellStyle name="强调文字颜色 3 3" xfId="2951"/>
    <cellStyle name="强调文字颜色 3 3 2" xfId="2952"/>
    <cellStyle name="强调文字颜色 3 3_2017年预算表（调整增加债券）" xfId="2953"/>
    <cellStyle name="强调文字颜色 3 4" xfId="2954"/>
    <cellStyle name="强调文字颜色 3 4 2" xfId="2955"/>
    <cellStyle name="强调文字颜色 3 5" xfId="2956"/>
    <cellStyle name="强调文字颜色 3 5 2" xfId="2957"/>
    <cellStyle name="强调文字颜色 3 6" xfId="2958"/>
    <cellStyle name="强调文字颜色 3 6 2" xfId="2959"/>
    <cellStyle name="强调文字颜色 3 7" xfId="2960"/>
    <cellStyle name="强调文字颜色 3 7 2" xfId="2961"/>
    <cellStyle name="强调文字颜色 3 8" xfId="2962"/>
    <cellStyle name="强调文字颜色 3 8 2" xfId="2963"/>
    <cellStyle name="强调文字颜色 3 9" xfId="2964"/>
    <cellStyle name="强调文字颜色 3 9 2" xfId="2965"/>
    <cellStyle name="强调文字颜色 3_张掖2016年政府债务限额" xfId="2966"/>
    <cellStyle name="强调文字颜色 4" xfId="2967"/>
    <cellStyle name="强调文字颜色 4 10" xfId="2968"/>
    <cellStyle name="强调文字颜色 4 2" xfId="2969"/>
    <cellStyle name="强调文字颜色 4 2 2" xfId="2970"/>
    <cellStyle name="强调文字颜色 4 2 3" xfId="2971"/>
    <cellStyle name="强调文字颜色 4 2 4" xfId="2972"/>
    <cellStyle name="强调文字颜色 4 2 5" xfId="2973"/>
    <cellStyle name="强调文字颜色 4 2_2017年预算表（调整增加债券）" xfId="2974"/>
    <cellStyle name="强调文字颜色 4 3" xfId="2975"/>
    <cellStyle name="强调文字颜色 4 3 2" xfId="2976"/>
    <cellStyle name="强调文字颜色 4 3_2017年预算表（调整增加债券）" xfId="2977"/>
    <cellStyle name="强调文字颜色 4 4" xfId="2978"/>
    <cellStyle name="强调文字颜色 4 4 2" xfId="2979"/>
    <cellStyle name="强调文字颜色 4 5" xfId="2980"/>
    <cellStyle name="强调文字颜色 4 5 2" xfId="2981"/>
    <cellStyle name="强调文字颜色 4 6" xfId="2982"/>
    <cellStyle name="强调文字颜色 4 6 2" xfId="2983"/>
    <cellStyle name="强调文字颜色 4 7" xfId="2984"/>
    <cellStyle name="强调文字颜色 4 7 2" xfId="2985"/>
    <cellStyle name="强调文字颜色 4 8" xfId="2986"/>
    <cellStyle name="强调文字颜色 4 8 2" xfId="2987"/>
    <cellStyle name="强调文字颜色 4 9" xfId="2988"/>
    <cellStyle name="强调文字颜色 4 9 2" xfId="2989"/>
    <cellStyle name="强调文字颜色 4_张掖2016年政府债务限额" xfId="2990"/>
    <cellStyle name="强调文字颜色 5" xfId="2991"/>
    <cellStyle name="强调文字颜色 5 10" xfId="2992"/>
    <cellStyle name="强调文字颜色 5 2" xfId="2993"/>
    <cellStyle name="强调文字颜色 5 2 2" xfId="2994"/>
    <cellStyle name="强调文字颜色 5 2 3" xfId="2995"/>
    <cellStyle name="强调文字颜色 5 2 4" xfId="2996"/>
    <cellStyle name="强调文字颜色 5 2 5" xfId="2997"/>
    <cellStyle name="强调文字颜色 5 2_2017年预算表（调整增加债券）" xfId="2998"/>
    <cellStyle name="强调文字颜色 5 3" xfId="2999"/>
    <cellStyle name="强调文字颜色 5 3 2" xfId="3000"/>
    <cellStyle name="强调文字颜色 5 3_2017年预算表（调整增加债券）" xfId="3001"/>
    <cellStyle name="强调文字颜色 5 4" xfId="3002"/>
    <cellStyle name="强调文字颜色 5 4 2" xfId="3003"/>
    <cellStyle name="强调文字颜色 5 5" xfId="3004"/>
    <cellStyle name="强调文字颜色 5 5 2" xfId="3005"/>
    <cellStyle name="强调文字颜色 5 6" xfId="3006"/>
    <cellStyle name="强调文字颜色 5 6 2" xfId="3007"/>
    <cellStyle name="强调文字颜色 5 7" xfId="3008"/>
    <cellStyle name="强调文字颜色 5 7 2" xfId="3009"/>
    <cellStyle name="强调文字颜色 5 8" xfId="3010"/>
    <cellStyle name="强调文字颜色 5 8 2" xfId="3011"/>
    <cellStyle name="强调文字颜色 5 9" xfId="3012"/>
    <cellStyle name="强调文字颜色 5 9 2" xfId="3013"/>
    <cellStyle name="强调文字颜色 5_张掖2016年政府债务限额" xfId="3014"/>
    <cellStyle name="强调文字颜色 6" xfId="3015"/>
    <cellStyle name="强调文字颜色 6 10" xfId="3016"/>
    <cellStyle name="强调文字颜色 6 2" xfId="3017"/>
    <cellStyle name="强调文字颜色 6 2 2" xfId="3018"/>
    <cellStyle name="强调文字颜色 6 2 3" xfId="3019"/>
    <cellStyle name="强调文字颜色 6 2 4" xfId="3020"/>
    <cellStyle name="强调文字颜色 6 2 5" xfId="3021"/>
    <cellStyle name="强调文字颜色 6 2_2017年预算表（调整增加债券）" xfId="3022"/>
    <cellStyle name="强调文字颜色 6 3" xfId="3023"/>
    <cellStyle name="强调文字颜色 6 3 2" xfId="3024"/>
    <cellStyle name="强调文字颜色 6 3_2017年预算表（调整增加债券）" xfId="3025"/>
    <cellStyle name="强调文字颜色 6 4" xfId="3026"/>
    <cellStyle name="强调文字颜色 6 4 2" xfId="3027"/>
    <cellStyle name="强调文字颜色 6 5" xfId="3028"/>
    <cellStyle name="强调文字颜色 6 5 2" xfId="3029"/>
    <cellStyle name="强调文字颜色 6 6" xfId="3030"/>
    <cellStyle name="强调文字颜色 6 6 2" xfId="3031"/>
    <cellStyle name="强调文字颜色 6 7" xfId="3032"/>
    <cellStyle name="强调文字颜色 6 7 2" xfId="3033"/>
    <cellStyle name="强调文字颜色 6 8" xfId="3034"/>
    <cellStyle name="强调文字颜色 6 8 2" xfId="3035"/>
    <cellStyle name="强调文字颜色 6 9" xfId="3036"/>
    <cellStyle name="强调文字颜色 6 9 2" xfId="3037"/>
    <cellStyle name="强调文字颜色 6_张掖2016年政府债务限额" xfId="3038"/>
    <cellStyle name="适中" xfId="3039"/>
    <cellStyle name="适中 10" xfId="3040"/>
    <cellStyle name="适中 2" xfId="3041"/>
    <cellStyle name="适中 2 2" xfId="3042"/>
    <cellStyle name="适中 2 3" xfId="3043"/>
    <cellStyle name="适中 2 4" xfId="3044"/>
    <cellStyle name="适中 2 5" xfId="3045"/>
    <cellStyle name="适中 2_张掖2016年政府债务限额" xfId="3046"/>
    <cellStyle name="适中 3" xfId="3047"/>
    <cellStyle name="适中 3 2" xfId="3048"/>
    <cellStyle name="适中 3_2017年预算表（调整增加债券）" xfId="3049"/>
    <cellStyle name="适中 4" xfId="3050"/>
    <cellStyle name="适中 4 2" xfId="3051"/>
    <cellStyle name="适中 5" xfId="3052"/>
    <cellStyle name="适中 5 2" xfId="3053"/>
    <cellStyle name="适中 6" xfId="3054"/>
    <cellStyle name="适中 6 2" xfId="3055"/>
    <cellStyle name="适中 7" xfId="3056"/>
    <cellStyle name="适中 7 2" xfId="3057"/>
    <cellStyle name="适中 8" xfId="3058"/>
    <cellStyle name="适中 8 2" xfId="3059"/>
    <cellStyle name="适中 9" xfId="3060"/>
    <cellStyle name="适中 9 2" xfId="3061"/>
    <cellStyle name="适中_2015债券项目－人大附表最终" xfId="3062"/>
    <cellStyle name="输出" xfId="3063"/>
    <cellStyle name="输出 10" xfId="3064"/>
    <cellStyle name="输出 2" xfId="3065"/>
    <cellStyle name="输出 2 10" xfId="3066"/>
    <cellStyle name="输出 2 11" xfId="3067"/>
    <cellStyle name="输出 2 2" xfId="3068"/>
    <cellStyle name="输出 2 2 2" xfId="3069"/>
    <cellStyle name="输出 2 2_Sheet3" xfId="3070"/>
    <cellStyle name="输出 2 3" xfId="3071"/>
    <cellStyle name="输出 2 3 2" xfId="3072"/>
    <cellStyle name="输出 2 3_Sheet3" xfId="3073"/>
    <cellStyle name="输出 2 4" xfId="3074"/>
    <cellStyle name="输出 2 4 2" xfId="3075"/>
    <cellStyle name="输出 2 4_Sheet3" xfId="3076"/>
    <cellStyle name="输出 2 5" xfId="3077"/>
    <cellStyle name="输出 2 5 2" xfId="3078"/>
    <cellStyle name="输出 2 5_Sheet3" xfId="3079"/>
    <cellStyle name="输出 2 6" xfId="3080"/>
    <cellStyle name="输出 2 6 2" xfId="3081"/>
    <cellStyle name="输出 2 6_Sheet3" xfId="3082"/>
    <cellStyle name="输出 2 7" xfId="3083"/>
    <cellStyle name="输出 2 7 2" xfId="3084"/>
    <cellStyle name="输出 2 7_Sheet3" xfId="3085"/>
    <cellStyle name="输出 2 8" xfId="3086"/>
    <cellStyle name="输出 2 9" xfId="3087"/>
    <cellStyle name="输出 2_2017年预算表（调整增加债券）" xfId="3088"/>
    <cellStyle name="输出 3" xfId="3089"/>
    <cellStyle name="输出 3 2" xfId="3090"/>
    <cellStyle name="输出 3 2 2" xfId="3091"/>
    <cellStyle name="输出 3 2_Sheet3" xfId="3092"/>
    <cellStyle name="输出 3 3" xfId="3093"/>
    <cellStyle name="输出 3 3 2" xfId="3094"/>
    <cellStyle name="输出 3 3_Sheet3" xfId="3095"/>
    <cellStyle name="输出 3 4" xfId="3096"/>
    <cellStyle name="输出 3 4 2" xfId="3097"/>
    <cellStyle name="输出 3 4_Sheet3" xfId="3098"/>
    <cellStyle name="输出 3 5" xfId="3099"/>
    <cellStyle name="输出 3 5 2" xfId="3100"/>
    <cellStyle name="输出 3 5_Sheet3" xfId="3101"/>
    <cellStyle name="输出 3 6" xfId="3102"/>
    <cellStyle name="输出 3 6 2" xfId="3103"/>
    <cellStyle name="输出 3 6_Sheet3" xfId="3104"/>
    <cellStyle name="输出 3 7" xfId="3105"/>
    <cellStyle name="输出 3 7 2" xfId="3106"/>
    <cellStyle name="输出 3 7_Sheet3" xfId="3107"/>
    <cellStyle name="输出 3 8" xfId="3108"/>
    <cellStyle name="输出 3_2017年预算表（调整增加债券）" xfId="3109"/>
    <cellStyle name="输出 4" xfId="3110"/>
    <cellStyle name="输出 4 2" xfId="3111"/>
    <cellStyle name="输出 4_Sheet3" xfId="3112"/>
    <cellStyle name="输出 5" xfId="3113"/>
    <cellStyle name="输出 5 2" xfId="3114"/>
    <cellStyle name="输出 5_Sheet3" xfId="3115"/>
    <cellStyle name="输出 6" xfId="3116"/>
    <cellStyle name="输出 7" xfId="3117"/>
    <cellStyle name="输出 8" xfId="3118"/>
    <cellStyle name="输出 9" xfId="3119"/>
    <cellStyle name="输出_2015债券项目－人大附表最终" xfId="3120"/>
    <cellStyle name="输入" xfId="3121"/>
    <cellStyle name="输入 10" xfId="3122"/>
    <cellStyle name="输入 2" xfId="3123"/>
    <cellStyle name="输入 2 10" xfId="3124"/>
    <cellStyle name="输入 2 10 2" xfId="3125"/>
    <cellStyle name="输入 2 10_Sheet3" xfId="3126"/>
    <cellStyle name="输入 2 11" xfId="3127"/>
    <cellStyle name="输入 2 12" xfId="3128"/>
    <cellStyle name="输入 2 13" xfId="3129"/>
    <cellStyle name="输入 2 14" xfId="3130"/>
    <cellStyle name="输入 2 15" xfId="3131"/>
    <cellStyle name="输入 2 16" xfId="3132"/>
    <cellStyle name="输入 2 17" xfId="3133"/>
    <cellStyle name="输入 2 2" xfId="3134"/>
    <cellStyle name="输入 2 2 2" xfId="3135"/>
    <cellStyle name="输入 2 2 2 2" xfId="3136"/>
    <cellStyle name="输入 2 2 2_Sheet3" xfId="3137"/>
    <cellStyle name="输入 2 2 3" xfId="3138"/>
    <cellStyle name="输入 2 2_Sheet3" xfId="3139"/>
    <cellStyle name="输入 2 3" xfId="3140"/>
    <cellStyle name="输入 2 3 2" xfId="3141"/>
    <cellStyle name="输入 2 3 2 2" xfId="3142"/>
    <cellStyle name="输入 2 3 2_Sheet3" xfId="3143"/>
    <cellStyle name="输入 2 3 3" xfId="3144"/>
    <cellStyle name="输入 2 3_Sheet3" xfId="3145"/>
    <cellStyle name="输入 2 4" xfId="3146"/>
    <cellStyle name="输入 2 4 2" xfId="3147"/>
    <cellStyle name="输入 2 4 2 2" xfId="3148"/>
    <cellStyle name="输入 2 4 2_Sheet3" xfId="3149"/>
    <cellStyle name="输入 2 4 3" xfId="3150"/>
    <cellStyle name="输入 2 4_Sheet3" xfId="3151"/>
    <cellStyle name="输入 2 5" xfId="3152"/>
    <cellStyle name="输入 2 5 2" xfId="3153"/>
    <cellStyle name="输入 2 5 2 2" xfId="3154"/>
    <cellStyle name="输入 2 5 2_Sheet3" xfId="3155"/>
    <cellStyle name="输入 2 5 3" xfId="3156"/>
    <cellStyle name="输入 2 5_Sheet3" xfId="3157"/>
    <cellStyle name="输入 2 6" xfId="3158"/>
    <cellStyle name="输入 2 6 2" xfId="3159"/>
    <cellStyle name="输入 2 6 2 2" xfId="3160"/>
    <cellStyle name="输入 2 6 2_Sheet3" xfId="3161"/>
    <cellStyle name="输入 2 6 3" xfId="3162"/>
    <cellStyle name="输入 2 6_Sheet3" xfId="3163"/>
    <cellStyle name="输入 2 7" xfId="3164"/>
    <cellStyle name="输入 2 7 2" xfId="3165"/>
    <cellStyle name="输入 2 7 2 2" xfId="3166"/>
    <cellStyle name="输入 2 7 2_Sheet3" xfId="3167"/>
    <cellStyle name="输入 2 7 3" xfId="3168"/>
    <cellStyle name="输入 2 7_Sheet3" xfId="3169"/>
    <cellStyle name="输入 2 8" xfId="3170"/>
    <cellStyle name="输入 2 8 2" xfId="3171"/>
    <cellStyle name="输入 2 8_Sheet3" xfId="3172"/>
    <cellStyle name="输入 2 9" xfId="3173"/>
    <cellStyle name="输入 2 9 2" xfId="3174"/>
    <cellStyle name="输入 2 9_Sheet3" xfId="3175"/>
    <cellStyle name="输入 2_Sheet3" xfId="3176"/>
    <cellStyle name="输入 3" xfId="3177"/>
    <cellStyle name="输入 3 10" xfId="3178"/>
    <cellStyle name="输入 3 10 2" xfId="3179"/>
    <cellStyle name="输入 3 10_Sheet3" xfId="3180"/>
    <cellStyle name="输入 3 11" xfId="3181"/>
    <cellStyle name="输入 3 2" xfId="3182"/>
    <cellStyle name="输入 3 2 2" xfId="3183"/>
    <cellStyle name="输入 3 2 2 2" xfId="3184"/>
    <cellStyle name="输入 3 2 2_Sheet3" xfId="3185"/>
    <cellStyle name="输入 3 2 3" xfId="3186"/>
    <cellStyle name="输入 3 2_Sheet3" xfId="3187"/>
    <cellStyle name="输入 3 3" xfId="3188"/>
    <cellStyle name="输入 3 3 2" xfId="3189"/>
    <cellStyle name="输入 3 3 2 2" xfId="3190"/>
    <cellStyle name="输入 3 3 2_Sheet3" xfId="3191"/>
    <cellStyle name="输入 3 3 3" xfId="3192"/>
    <cellStyle name="输入 3 3_Sheet3" xfId="3193"/>
    <cellStyle name="输入 3 4" xfId="3194"/>
    <cellStyle name="输入 3 4 2" xfId="3195"/>
    <cellStyle name="输入 3 4 2 2" xfId="3196"/>
    <cellStyle name="输入 3 4 2_Sheet3" xfId="3197"/>
    <cellStyle name="输入 3 4 3" xfId="3198"/>
    <cellStyle name="输入 3 4_Sheet3" xfId="3199"/>
    <cellStyle name="输入 3 5" xfId="3200"/>
    <cellStyle name="输入 3 5 2" xfId="3201"/>
    <cellStyle name="输入 3 5 2 2" xfId="3202"/>
    <cellStyle name="输入 3 5 2_Sheet3" xfId="3203"/>
    <cellStyle name="输入 3 5 3" xfId="3204"/>
    <cellStyle name="输入 3 5_Sheet3" xfId="3205"/>
    <cellStyle name="输入 3 6" xfId="3206"/>
    <cellStyle name="输入 3 6 2" xfId="3207"/>
    <cellStyle name="输入 3 6 2 2" xfId="3208"/>
    <cellStyle name="输入 3 6 2_Sheet3" xfId="3209"/>
    <cellStyle name="输入 3 6 3" xfId="3210"/>
    <cellStyle name="输入 3 6_Sheet3" xfId="3211"/>
    <cellStyle name="输入 3 7" xfId="3212"/>
    <cellStyle name="输入 3 7 2" xfId="3213"/>
    <cellStyle name="输入 3 7 2 2" xfId="3214"/>
    <cellStyle name="输入 3 7 2_Sheet3" xfId="3215"/>
    <cellStyle name="输入 3 7 3" xfId="3216"/>
    <cellStyle name="输入 3 7_Sheet3" xfId="3217"/>
    <cellStyle name="输入 3 8" xfId="3218"/>
    <cellStyle name="输入 3 8 2" xfId="3219"/>
    <cellStyle name="输入 3 8_Sheet3" xfId="3220"/>
    <cellStyle name="输入 3 9" xfId="3221"/>
    <cellStyle name="输入 3 9 2" xfId="3222"/>
    <cellStyle name="输入 3 9_Sheet3" xfId="3223"/>
    <cellStyle name="输入 3_2017年预算表（调整增加债券）" xfId="3224"/>
    <cellStyle name="输入 4" xfId="3225"/>
    <cellStyle name="输入 4 2" xfId="3226"/>
    <cellStyle name="输入 4 2 2" xfId="3227"/>
    <cellStyle name="输入 4 2_Sheet3" xfId="3228"/>
    <cellStyle name="输入 4 3" xfId="3229"/>
    <cellStyle name="输入 4_Sheet3" xfId="3230"/>
    <cellStyle name="输入 5" xfId="3231"/>
    <cellStyle name="输入 5 2" xfId="3232"/>
    <cellStyle name="输入 5 2 2" xfId="3233"/>
    <cellStyle name="输入 5 2_Sheet3" xfId="3234"/>
    <cellStyle name="输入 5 3" xfId="3235"/>
    <cellStyle name="输入 5_Sheet3" xfId="3236"/>
    <cellStyle name="输入 6" xfId="3237"/>
    <cellStyle name="输入 7" xfId="3238"/>
    <cellStyle name="输入 8" xfId="3239"/>
    <cellStyle name="输入 9" xfId="3240"/>
    <cellStyle name="输入_2015债券项目－人大附表最终" xfId="3241"/>
    <cellStyle name="数字" xfId="3242"/>
    <cellStyle name="数字 2" xfId="3243"/>
    <cellStyle name="未定义" xfId="3244"/>
    <cellStyle name="小数" xfId="3245"/>
    <cellStyle name="小数 2" xfId="3246"/>
    <cellStyle name="样式 1" xfId="3247"/>
    <cellStyle name="样式 1 2" xfId="3248"/>
    <cellStyle name="样式 1 3" xfId="3249"/>
    <cellStyle name="样式 1 4" xfId="3250"/>
    <cellStyle name="Followed Hyperlink" xfId="3251"/>
    <cellStyle name="注释" xfId="3252"/>
    <cellStyle name="注释 10" xfId="3253"/>
    <cellStyle name="注释 2" xfId="3254"/>
    <cellStyle name="注释 2 10" xfId="3255"/>
    <cellStyle name="注释 2 10 2" xfId="3256"/>
    <cellStyle name="注释 2 10_Sheet3" xfId="3257"/>
    <cellStyle name="注释 2 11" xfId="3258"/>
    <cellStyle name="注释 2 12" xfId="3259"/>
    <cellStyle name="注释 2 13" xfId="3260"/>
    <cellStyle name="注释 2 14" xfId="3261"/>
    <cellStyle name="注释 2 15" xfId="3262"/>
    <cellStyle name="注释 2 16" xfId="3263"/>
    <cellStyle name="注释 2 17" xfId="3264"/>
    <cellStyle name="注释 2 2" xfId="3265"/>
    <cellStyle name="注释 2 2 2" xfId="3266"/>
    <cellStyle name="注释 2 2 2 2" xfId="3267"/>
    <cellStyle name="注释 2 2 2_Sheet3" xfId="3268"/>
    <cellStyle name="注释 2 2 3" xfId="3269"/>
    <cellStyle name="注释 2 2_Sheet3" xfId="3270"/>
    <cellStyle name="注释 2 3" xfId="3271"/>
    <cellStyle name="注释 2 3 2" xfId="3272"/>
    <cellStyle name="注释 2 3 2 2" xfId="3273"/>
    <cellStyle name="注释 2 3 2_Sheet3" xfId="3274"/>
    <cellStyle name="注释 2 3 3" xfId="3275"/>
    <cellStyle name="注释 2 3_Sheet3" xfId="3276"/>
    <cellStyle name="注释 2 4" xfId="3277"/>
    <cellStyle name="注释 2 4 2" xfId="3278"/>
    <cellStyle name="注释 2 4 2 2" xfId="3279"/>
    <cellStyle name="注释 2 4 2_Sheet3" xfId="3280"/>
    <cellStyle name="注释 2 4 3" xfId="3281"/>
    <cellStyle name="注释 2 4_Sheet3" xfId="3282"/>
    <cellStyle name="注释 2 5" xfId="3283"/>
    <cellStyle name="注释 2 5 2" xfId="3284"/>
    <cellStyle name="注释 2 5 2 2" xfId="3285"/>
    <cellStyle name="注释 2 5 2_Sheet3" xfId="3286"/>
    <cellStyle name="注释 2 5 3" xfId="3287"/>
    <cellStyle name="注释 2 5_Sheet3" xfId="3288"/>
    <cellStyle name="注释 2 6" xfId="3289"/>
    <cellStyle name="注释 2 6 2" xfId="3290"/>
    <cellStyle name="注释 2 6 2 2" xfId="3291"/>
    <cellStyle name="注释 2 6 2_Sheet3" xfId="3292"/>
    <cellStyle name="注释 2 6 3" xfId="3293"/>
    <cellStyle name="注释 2 6_Sheet3" xfId="3294"/>
    <cellStyle name="注释 2 7" xfId="3295"/>
    <cellStyle name="注释 2 7 2" xfId="3296"/>
    <cellStyle name="注释 2 7 2 2" xfId="3297"/>
    <cellStyle name="注释 2 7 2_Sheet3" xfId="3298"/>
    <cellStyle name="注释 2 7 3" xfId="3299"/>
    <cellStyle name="注释 2 7_Sheet3" xfId="3300"/>
    <cellStyle name="注释 2 8" xfId="3301"/>
    <cellStyle name="注释 2 8 2" xfId="3302"/>
    <cellStyle name="注释 2 8_Sheet3" xfId="3303"/>
    <cellStyle name="注释 2 9" xfId="3304"/>
    <cellStyle name="注释 2 9 2" xfId="3305"/>
    <cellStyle name="注释 2 9_Sheet3" xfId="3306"/>
    <cellStyle name="注释 2_Sheet3" xfId="3307"/>
    <cellStyle name="注释 3" xfId="3308"/>
    <cellStyle name="注释 3 10" xfId="3309"/>
    <cellStyle name="注释 3 10 2" xfId="3310"/>
    <cellStyle name="注释 3 10_Sheet3" xfId="3311"/>
    <cellStyle name="注释 3 11" xfId="3312"/>
    <cellStyle name="注释 3 2" xfId="3313"/>
    <cellStyle name="注释 3 2 2" xfId="3314"/>
    <cellStyle name="注释 3 2 2 2" xfId="3315"/>
    <cellStyle name="注释 3 2 2_Sheet3" xfId="3316"/>
    <cellStyle name="注释 3 2 3" xfId="3317"/>
    <cellStyle name="注释 3 2_Sheet3" xfId="3318"/>
    <cellStyle name="注释 3 3" xfId="3319"/>
    <cellStyle name="注释 3 3 2" xfId="3320"/>
    <cellStyle name="注释 3 3 2 2" xfId="3321"/>
    <cellStyle name="注释 3 3 2_Sheet3" xfId="3322"/>
    <cellStyle name="注释 3 3 3" xfId="3323"/>
    <cellStyle name="注释 3 3_Sheet3" xfId="3324"/>
    <cellStyle name="注释 3 4" xfId="3325"/>
    <cellStyle name="注释 3 4 2" xfId="3326"/>
    <cellStyle name="注释 3 4 2 2" xfId="3327"/>
    <cellStyle name="注释 3 4 2_Sheet3" xfId="3328"/>
    <cellStyle name="注释 3 4 3" xfId="3329"/>
    <cellStyle name="注释 3 4_Sheet3" xfId="3330"/>
    <cellStyle name="注释 3 5" xfId="3331"/>
    <cellStyle name="注释 3 5 2" xfId="3332"/>
    <cellStyle name="注释 3 5 2 2" xfId="3333"/>
    <cellStyle name="注释 3 5 2_Sheet3" xfId="3334"/>
    <cellStyle name="注释 3 5 3" xfId="3335"/>
    <cellStyle name="注释 3 5_Sheet3" xfId="3336"/>
    <cellStyle name="注释 3 6" xfId="3337"/>
    <cellStyle name="注释 3 6 2" xfId="3338"/>
    <cellStyle name="注释 3 6 2 2" xfId="3339"/>
    <cellStyle name="注释 3 6 2_Sheet3" xfId="3340"/>
    <cellStyle name="注释 3 6 3" xfId="3341"/>
    <cellStyle name="注释 3 6_Sheet3" xfId="3342"/>
    <cellStyle name="注释 3 7" xfId="3343"/>
    <cellStyle name="注释 3 7 2" xfId="3344"/>
    <cellStyle name="注释 3 7 2 2" xfId="3345"/>
    <cellStyle name="注释 3 7 2_Sheet3" xfId="3346"/>
    <cellStyle name="注释 3 7 3" xfId="3347"/>
    <cellStyle name="注释 3 7_Sheet3" xfId="3348"/>
    <cellStyle name="注释 3 8" xfId="3349"/>
    <cellStyle name="注释 3 8 2" xfId="3350"/>
    <cellStyle name="注释 3 8_Sheet3" xfId="3351"/>
    <cellStyle name="注释 3 9" xfId="3352"/>
    <cellStyle name="注释 3 9 2" xfId="3353"/>
    <cellStyle name="注释 3 9_Sheet3" xfId="3354"/>
    <cellStyle name="注释 3_2017年预算表（调整增加债券）" xfId="3355"/>
    <cellStyle name="注释 4" xfId="3356"/>
    <cellStyle name="注释 4 2" xfId="3357"/>
    <cellStyle name="注释 4 2 2" xfId="3358"/>
    <cellStyle name="注释 4 2_Sheet3" xfId="3359"/>
    <cellStyle name="注释 4 3" xfId="3360"/>
    <cellStyle name="注释 4_Sheet3" xfId="3361"/>
    <cellStyle name="注释 5" xfId="3362"/>
    <cellStyle name="注释 5 2" xfId="3363"/>
    <cellStyle name="注释 5 2 2" xfId="3364"/>
    <cellStyle name="注释 5 2_Sheet3" xfId="3365"/>
    <cellStyle name="注释 5 3" xfId="3366"/>
    <cellStyle name="注释 5_Sheet3" xfId="3367"/>
    <cellStyle name="注释 6" xfId="3368"/>
    <cellStyle name="注释 7" xfId="3369"/>
    <cellStyle name="注释 8" xfId="3370"/>
    <cellStyle name="注释 9" xfId="3371"/>
    <cellStyle name="注释_2015债券项目－人大附表最终" xfId="3372"/>
    <cellStyle name="콤마 [0]_BOILER-CO1" xfId="3373"/>
    <cellStyle name="콤마_BOILER-CO1" xfId="3374"/>
    <cellStyle name="통화 [0]_BOILER-CO1" xfId="3375"/>
    <cellStyle name="통화_BOILER-CO1" xfId="3376"/>
    <cellStyle name="표준_0N-HANDLING " xfId="33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  <sheetDataSet>
      <sheetData sheetId="0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7</v>
      </c>
    </row>
    <row r="4" spans="1:2" ht="14.25">
      <c r="A4" t="s">
        <v>3</v>
      </c>
      <c r="B4">
        <v>2</v>
      </c>
    </row>
    <row r="5" spans="1:2" ht="14.25">
      <c r="A5" t="s">
        <v>4</v>
      </c>
      <c r="B5">
        <v>26</v>
      </c>
    </row>
    <row r="6" spans="1:2" ht="14.25">
      <c r="A6" t="s">
        <v>5</v>
      </c>
      <c r="B6">
        <v>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 topLeftCell="A1">
      <selection activeCell="A5" sqref="A5"/>
    </sheetView>
  </sheetViews>
  <sheetFormatPr defaultColWidth="9.00390625" defaultRowHeight="14.25"/>
  <cols>
    <col min="1" max="1" width="31.875" style="55" customWidth="1"/>
    <col min="2" max="3" width="10.625" style="55" customWidth="1"/>
    <col min="4" max="4" width="10.25390625" style="55" customWidth="1"/>
    <col min="5" max="5" width="10.625" style="55" hidden="1" customWidth="1"/>
    <col min="6" max="6" width="10.125" style="55" customWidth="1"/>
    <col min="7" max="16384" width="9.00390625" style="56" customWidth="1"/>
  </cols>
  <sheetData>
    <row r="1" spans="1:6" ht="30" customHeight="1">
      <c r="A1" s="110" t="s">
        <v>161</v>
      </c>
      <c r="B1" s="110"/>
      <c r="C1" s="110"/>
      <c r="D1" s="110"/>
      <c r="E1" s="110"/>
      <c r="F1" s="110"/>
    </row>
    <row r="2" spans="1:6" ht="20.25" customHeight="1">
      <c r="A2" s="37"/>
      <c r="B2" s="37"/>
      <c r="C2" s="37"/>
      <c r="D2" s="38"/>
      <c r="E2" s="38"/>
      <c r="F2" s="38"/>
    </row>
    <row r="3" spans="1:6" ht="20.25" customHeight="1">
      <c r="A3" s="39"/>
      <c r="B3" s="39"/>
      <c r="C3" s="39"/>
      <c r="D3" s="111" t="s">
        <v>21</v>
      </c>
      <c r="E3" s="111"/>
      <c r="F3" s="111"/>
    </row>
    <row r="4" spans="1:6" ht="35.25" customHeight="1">
      <c r="A4" s="40" t="s">
        <v>22</v>
      </c>
      <c r="B4" s="40" t="s">
        <v>23</v>
      </c>
      <c r="C4" s="40" t="s">
        <v>24</v>
      </c>
      <c r="D4" s="40" t="s">
        <v>25</v>
      </c>
      <c r="E4" s="40" t="s">
        <v>26</v>
      </c>
      <c r="F4" s="40" t="s">
        <v>27</v>
      </c>
    </row>
    <row r="5" spans="1:11" s="65" customFormat="1" ht="27.75" customHeight="1">
      <c r="A5" s="66" t="s">
        <v>28</v>
      </c>
      <c r="B5" s="67">
        <f>SUM(B6,B24)</f>
        <v>54300</v>
      </c>
      <c r="C5" s="67">
        <f>SUM(C6,C24)</f>
        <v>55460</v>
      </c>
      <c r="D5" s="12">
        <f>IF(B5&lt;&gt;0,C5/B5*100,"")</f>
        <v>102.13627992633518</v>
      </c>
      <c r="E5" s="67">
        <f>SUM(E6,E24)</f>
        <v>51725</v>
      </c>
      <c r="F5" s="12">
        <f>IF(E5&lt;&gt;0,C5/E5*100-100,"")</f>
        <v>7.220879652005792</v>
      </c>
      <c r="I5" s="76">
        <f>+'一般公共预算收入'!B5-'本级收入'!B5</f>
        <v>222100</v>
      </c>
      <c r="J5" s="76">
        <f>+'一般公共预算收入'!C5-'本级收入'!C5</f>
        <v>222965</v>
      </c>
      <c r="K5" s="65">
        <f>+J5/I5</f>
        <v>1.0038946420531292</v>
      </c>
    </row>
    <row r="6" spans="1:6" ht="27.75" customHeight="1">
      <c r="A6" s="58" t="s">
        <v>29</v>
      </c>
      <c r="B6" s="59">
        <f>SUM(B7:B23)</f>
        <v>26400</v>
      </c>
      <c r="C6" s="59">
        <f>SUM(C7:C23)</f>
        <v>24403</v>
      </c>
      <c r="D6" s="15">
        <f aca="true" t="shared" si="0" ref="D6:D31">IF(B6&lt;&gt;0,C6/B6*100,"")</f>
        <v>92.43560606060606</v>
      </c>
      <c r="E6" s="59">
        <f>SUM(E7:E23)</f>
        <v>22183</v>
      </c>
      <c r="F6" s="15">
        <f aca="true" t="shared" si="1" ref="F6:F31">IF(E6&lt;&gt;0,C6/E6*100-100,"")</f>
        <v>10.007663526123608</v>
      </c>
    </row>
    <row r="7" spans="1:10" ht="27.75" customHeight="1">
      <c r="A7" s="60" t="s">
        <v>6</v>
      </c>
      <c r="B7" s="68">
        <v>12800</v>
      </c>
      <c r="C7" s="69">
        <v>11948</v>
      </c>
      <c r="D7" s="15">
        <f t="shared" si="0"/>
        <v>93.34375</v>
      </c>
      <c r="E7" s="69">
        <v>10431</v>
      </c>
      <c r="F7" s="15">
        <f t="shared" si="1"/>
        <v>14.543188572524215</v>
      </c>
      <c r="J7" s="55"/>
    </row>
    <row r="8" spans="1:6" ht="27.75" customHeight="1">
      <c r="A8" s="62" t="s">
        <v>30</v>
      </c>
      <c r="B8" s="70"/>
      <c r="C8" s="69">
        <v>1</v>
      </c>
      <c r="D8" s="15">
        <f t="shared" si="0"/>
      </c>
      <c r="E8" s="69">
        <v>18</v>
      </c>
      <c r="F8" s="15">
        <f t="shared" si="1"/>
        <v>-94.44444444444444</v>
      </c>
    </row>
    <row r="9" spans="1:6" ht="27.75" customHeight="1" hidden="1">
      <c r="A9" s="62" t="s">
        <v>8</v>
      </c>
      <c r="B9" s="71"/>
      <c r="C9" s="69"/>
      <c r="D9" s="15">
        <f t="shared" si="0"/>
      </c>
      <c r="E9" s="69"/>
      <c r="F9" s="15">
        <f t="shared" si="1"/>
      </c>
    </row>
    <row r="10" spans="1:6" ht="27.75" customHeight="1" hidden="1">
      <c r="A10" s="62" t="s">
        <v>31</v>
      </c>
      <c r="B10" s="71"/>
      <c r="C10" s="69"/>
      <c r="D10" s="15">
        <f t="shared" si="0"/>
      </c>
      <c r="E10" s="69"/>
      <c r="F10" s="15">
        <f t="shared" si="1"/>
      </c>
    </row>
    <row r="11" spans="1:6" ht="27.75" customHeight="1">
      <c r="A11" s="62" t="s">
        <v>32</v>
      </c>
      <c r="B11" s="71"/>
      <c r="C11" s="69">
        <v>11</v>
      </c>
      <c r="D11" s="15">
        <f t="shared" si="0"/>
      </c>
      <c r="E11" s="69">
        <v>2</v>
      </c>
      <c r="F11" s="15">
        <f t="shared" si="1"/>
        <v>450</v>
      </c>
    </row>
    <row r="12" spans="1:6" ht="27.75" customHeight="1" hidden="1">
      <c r="A12" s="62" t="s">
        <v>9</v>
      </c>
      <c r="B12" s="71"/>
      <c r="C12" s="69"/>
      <c r="D12" s="15">
        <f t="shared" si="0"/>
      </c>
      <c r="E12" s="69"/>
      <c r="F12" s="15">
        <f t="shared" si="1"/>
      </c>
    </row>
    <row r="13" spans="1:6" ht="27.75" customHeight="1" hidden="1">
      <c r="A13" s="62" t="s">
        <v>33</v>
      </c>
      <c r="B13" s="71"/>
      <c r="C13" s="72"/>
      <c r="D13" s="15">
        <f t="shared" si="0"/>
      </c>
      <c r="E13" s="72"/>
      <c r="F13" s="15">
        <f t="shared" si="1"/>
      </c>
    </row>
    <row r="14" spans="1:6" ht="27.75" customHeight="1">
      <c r="A14" s="62" t="s">
        <v>34</v>
      </c>
      <c r="B14" s="61">
        <v>5500</v>
      </c>
      <c r="C14" s="72">
        <v>4989</v>
      </c>
      <c r="D14" s="15">
        <f t="shared" si="0"/>
        <v>90.7090909090909</v>
      </c>
      <c r="E14" s="72">
        <v>4897</v>
      </c>
      <c r="F14" s="15">
        <f t="shared" si="1"/>
        <v>1.8787012456606078</v>
      </c>
    </row>
    <row r="15" spans="1:6" ht="27.75" customHeight="1" hidden="1">
      <c r="A15" s="62" t="s">
        <v>35</v>
      </c>
      <c r="B15" s="71"/>
      <c r="C15" s="72"/>
      <c r="D15" s="15">
        <f t="shared" si="0"/>
      </c>
      <c r="E15" s="72"/>
      <c r="F15" s="15">
        <f t="shared" si="1"/>
      </c>
    </row>
    <row r="16" spans="1:6" ht="27.75" customHeight="1" hidden="1">
      <c r="A16" s="62" t="s">
        <v>36</v>
      </c>
      <c r="B16" s="71"/>
      <c r="C16" s="72"/>
      <c r="D16" s="15">
        <f t="shared" si="0"/>
      </c>
      <c r="E16" s="72"/>
      <c r="F16" s="15">
        <f t="shared" si="1"/>
      </c>
    </row>
    <row r="17" spans="1:10" ht="27.75" customHeight="1">
      <c r="A17" s="62" t="s">
        <v>37</v>
      </c>
      <c r="B17" s="59">
        <v>2700</v>
      </c>
      <c r="C17" s="72">
        <v>2629</v>
      </c>
      <c r="D17" s="15">
        <f t="shared" si="0"/>
        <v>97.37037037037038</v>
      </c>
      <c r="E17" s="72">
        <v>2427</v>
      </c>
      <c r="F17" s="15">
        <f t="shared" si="1"/>
        <v>8.32303255047384</v>
      </c>
      <c r="J17" s="55"/>
    </row>
    <row r="18" spans="1:6" ht="27.75" customHeight="1" hidden="1">
      <c r="A18" s="62" t="s">
        <v>38</v>
      </c>
      <c r="B18" s="73"/>
      <c r="C18" s="72"/>
      <c r="D18" s="15">
        <f t="shared" si="0"/>
      </c>
      <c r="E18" s="72"/>
      <c r="F18" s="15">
        <f t="shared" si="1"/>
      </c>
    </row>
    <row r="19" spans="1:6" ht="27.75" customHeight="1" hidden="1">
      <c r="A19" s="60" t="s">
        <v>39</v>
      </c>
      <c r="B19" s="70"/>
      <c r="C19" s="69"/>
      <c r="D19" s="15">
        <f t="shared" si="0"/>
      </c>
      <c r="E19" s="69"/>
      <c r="F19" s="15">
        <f t="shared" si="1"/>
      </c>
    </row>
    <row r="20" spans="1:6" ht="27.75" customHeight="1" hidden="1">
      <c r="A20" s="60" t="s">
        <v>40</v>
      </c>
      <c r="B20" s="70"/>
      <c r="C20" s="69"/>
      <c r="D20" s="15">
        <f t="shared" si="0"/>
      </c>
      <c r="E20" s="69"/>
      <c r="F20" s="15">
        <f t="shared" si="1"/>
      </c>
    </row>
    <row r="21" spans="1:6" ht="27.75" customHeight="1">
      <c r="A21" s="60" t="s">
        <v>41</v>
      </c>
      <c r="B21" s="70">
        <v>5400</v>
      </c>
      <c r="C21" s="69">
        <v>4801</v>
      </c>
      <c r="D21" s="15">
        <f t="shared" si="0"/>
        <v>88.90740740740742</v>
      </c>
      <c r="E21" s="69">
        <v>4408</v>
      </c>
      <c r="F21" s="15">
        <f t="shared" si="1"/>
        <v>8.915607985480946</v>
      </c>
    </row>
    <row r="22" spans="1:6" ht="27.75" customHeight="1">
      <c r="A22" s="60" t="s">
        <v>42</v>
      </c>
      <c r="B22" s="70"/>
      <c r="C22" s="69">
        <v>24</v>
      </c>
      <c r="D22" s="15">
        <f t="shared" si="0"/>
      </c>
      <c r="E22" s="69"/>
      <c r="F22" s="15">
        <f t="shared" si="1"/>
      </c>
    </row>
    <row r="23" spans="1:6" ht="27.75" customHeight="1" hidden="1">
      <c r="A23" s="60" t="s">
        <v>43</v>
      </c>
      <c r="B23" s="70"/>
      <c r="C23" s="69"/>
      <c r="D23" s="15">
        <f t="shared" si="0"/>
      </c>
      <c r="E23" s="69"/>
      <c r="F23" s="15">
        <f t="shared" si="1"/>
      </c>
    </row>
    <row r="24" spans="1:6" ht="27.75" customHeight="1">
      <c r="A24" s="74" t="s">
        <v>44</v>
      </c>
      <c r="B24" s="70">
        <f>SUM(B25:B31)</f>
        <v>27900</v>
      </c>
      <c r="C24" s="70">
        <f>SUM(C25:C31)</f>
        <v>31057</v>
      </c>
      <c r="D24" s="15">
        <f t="shared" si="0"/>
        <v>111.31541218637993</v>
      </c>
      <c r="E24" s="70">
        <f>SUM(E25:E31)</f>
        <v>29542</v>
      </c>
      <c r="F24" s="15">
        <f t="shared" si="1"/>
        <v>5.128291923363349</v>
      </c>
    </row>
    <row r="25" spans="1:6" ht="27.75" customHeight="1">
      <c r="A25" s="60" t="s">
        <v>45</v>
      </c>
      <c r="B25" s="61">
        <v>520</v>
      </c>
      <c r="C25" s="69">
        <v>3131</v>
      </c>
      <c r="D25" s="15">
        <f t="shared" si="0"/>
        <v>602.1153846153846</v>
      </c>
      <c r="E25" s="69">
        <v>1014</v>
      </c>
      <c r="F25" s="15">
        <f t="shared" si="1"/>
        <v>208.77712031558184</v>
      </c>
    </row>
    <row r="26" spans="1:6" ht="27.75" customHeight="1">
      <c r="A26" s="62" t="s">
        <v>46</v>
      </c>
      <c r="B26" s="71">
        <v>8700</v>
      </c>
      <c r="C26" s="69">
        <v>8719</v>
      </c>
      <c r="D26" s="15">
        <f t="shared" si="0"/>
        <v>100.21839080459769</v>
      </c>
      <c r="E26" s="69">
        <v>8678</v>
      </c>
      <c r="F26" s="15">
        <f t="shared" si="1"/>
        <v>0.47245909195667934</v>
      </c>
    </row>
    <row r="27" spans="1:6" ht="27.75" customHeight="1">
      <c r="A27" s="60" t="s">
        <v>47</v>
      </c>
      <c r="B27" s="61">
        <v>1700</v>
      </c>
      <c r="C27" s="72">
        <v>1273</v>
      </c>
      <c r="D27" s="15">
        <f t="shared" si="0"/>
        <v>74.88235294117646</v>
      </c>
      <c r="E27" s="72">
        <v>1694</v>
      </c>
      <c r="F27" s="15">
        <f t="shared" si="1"/>
        <v>-24.852420306965755</v>
      </c>
    </row>
    <row r="28" spans="1:6" ht="27.75" customHeight="1">
      <c r="A28" s="60" t="s">
        <v>48</v>
      </c>
      <c r="B28" s="61"/>
      <c r="C28" s="72">
        <v>1796</v>
      </c>
      <c r="D28" s="15">
        <f t="shared" si="0"/>
      </c>
      <c r="E28" s="72">
        <v>26</v>
      </c>
      <c r="F28" s="15">
        <f t="shared" si="1"/>
        <v>6807.692307692308</v>
      </c>
    </row>
    <row r="29" spans="1:6" ht="27.75" customHeight="1">
      <c r="A29" s="60" t="s">
        <v>49</v>
      </c>
      <c r="B29" s="61">
        <v>6940</v>
      </c>
      <c r="C29" s="72">
        <v>5888</v>
      </c>
      <c r="D29" s="15">
        <f t="shared" si="0"/>
        <v>84.8414985590778</v>
      </c>
      <c r="E29" s="72">
        <v>7484</v>
      </c>
      <c r="F29" s="15">
        <f t="shared" si="1"/>
        <v>-21.325494388027792</v>
      </c>
    </row>
    <row r="30" spans="1:6" ht="27.75" customHeight="1">
      <c r="A30" s="75" t="s">
        <v>50</v>
      </c>
      <c r="B30" s="61">
        <v>840</v>
      </c>
      <c r="C30" s="61">
        <v>702</v>
      </c>
      <c r="D30" s="15">
        <f t="shared" si="0"/>
        <v>83.57142857142857</v>
      </c>
      <c r="E30" s="61">
        <v>839</v>
      </c>
      <c r="F30" s="15">
        <f t="shared" si="1"/>
        <v>-16.328963051251492</v>
      </c>
    </row>
    <row r="31" spans="1:6" ht="27.75" customHeight="1">
      <c r="A31" s="60" t="s">
        <v>51</v>
      </c>
      <c r="B31" s="61">
        <v>9200</v>
      </c>
      <c r="C31" s="61">
        <v>9548</v>
      </c>
      <c r="D31" s="15">
        <f t="shared" si="0"/>
        <v>103.78260869565217</v>
      </c>
      <c r="E31" s="61">
        <v>9807</v>
      </c>
      <c r="F31" s="15">
        <f t="shared" si="1"/>
        <v>-2.640970735189157</v>
      </c>
    </row>
  </sheetData>
  <mergeCells count="2">
    <mergeCell ref="A1:F1"/>
    <mergeCell ref="D3:F3"/>
  </mergeCells>
  <printOptions horizontalCentered="1" verticalCentered="1"/>
  <pageMargins left="0.9840277777777777" right="0.5506944444444445" top="0.7083333333333334" bottom="0.7868055555555555" header="0.3541666666666667" footer="0.4722222222222222"/>
  <pageSetup errors="blank" firstPageNumber="14" useFirstPageNumber="1" horizontalDpi="600" verticalDpi="600" orientation="portrait" paperSize="9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5">
      <selection activeCell="I9" sqref="I9"/>
    </sheetView>
  </sheetViews>
  <sheetFormatPr defaultColWidth="9.00390625" defaultRowHeight="14.25"/>
  <cols>
    <col min="1" max="1" width="31.875" style="55" customWidth="1"/>
    <col min="2" max="4" width="10.625" style="55" customWidth="1"/>
    <col min="5" max="5" width="10.625" style="55" hidden="1" customWidth="1"/>
    <col min="6" max="6" width="10.625" style="55" customWidth="1"/>
    <col min="7" max="16384" width="9.00390625" style="56" customWidth="1"/>
  </cols>
  <sheetData>
    <row r="1" spans="1:6" ht="30" customHeight="1">
      <c r="A1" s="110" t="s">
        <v>162</v>
      </c>
      <c r="B1" s="110"/>
      <c r="C1" s="110"/>
      <c r="D1" s="110"/>
      <c r="E1" s="110"/>
      <c r="F1" s="110"/>
    </row>
    <row r="2" spans="1:6" ht="30.75" customHeight="1">
      <c r="A2" s="37"/>
      <c r="B2" s="37"/>
      <c r="C2" s="37"/>
      <c r="D2" s="38"/>
      <c r="E2" s="38"/>
      <c r="F2" s="38"/>
    </row>
    <row r="3" spans="1:6" ht="20.25" customHeight="1">
      <c r="A3" s="39"/>
      <c r="B3" s="39"/>
      <c r="C3" s="39"/>
      <c r="D3" s="111" t="s">
        <v>21</v>
      </c>
      <c r="E3" s="111"/>
      <c r="F3" s="111"/>
    </row>
    <row r="4" spans="1:8" ht="35.25" customHeight="1">
      <c r="A4" s="40" t="s">
        <v>22</v>
      </c>
      <c r="B4" s="40" t="s">
        <v>53</v>
      </c>
      <c r="C4" s="40" t="s">
        <v>24</v>
      </c>
      <c r="D4" s="40" t="s">
        <v>25</v>
      </c>
      <c r="E4" s="40" t="s">
        <v>26</v>
      </c>
      <c r="F4" s="40" t="s">
        <v>27</v>
      </c>
      <c r="H4" s="57" t="s">
        <v>163</v>
      </c>
    </row>
    <row r="5" spans="1:8" ht="21.75" customHeight="1">
      <c r="A5" s="58" t="s">
        <v>164</v>
      </c>
      <c r="B5" s="59">
        <f>+C5+H5</f>
        <v>156237</v>
      </c>
      <c r="C5" s="59">
        <f aca="true" t="shared" si="0" ref="C5:H5">SUM(C6:C25)</f>
        <v>156133</v>
      </c>
      <c r="D5" s="15">
        <f aca="true" t="shared" si="1" ref="D5:D25">C5/B5*100</f>
        <v>99.93343446174721</v>
      </c>
      <c r="E5" s="59">
        <f t="shared" si="0"/>
        <v>211751</v>
      </c>
      <c r="F5" s="15">
        <f aca="true" t="shared" si="2" ref="F5:F25">C5/E5*100-100</f>
        <v>-26.26575553362204</v>
      </c>
      <c r="H5" s="59">
        <f t="shared" si="0"/>
        <v>104</v>
      </c>
    </row>
    <row r="6" spans="1:8" ht="21.75" customHeight="1">
      <c r="A6" s="60" t="s">
        <v>55</v>
      </c>
      <c r="B6" s="59">
        <f aca="true" t="shared" si="3" ref="B6:B25">+C6+H6</f>
        <v>32592</v>
      </c>
      <c r="C6" s="61">
        <v>32592</v>
      </c>
      <c r="D6" s="15">
        <f t="shared" si="1"/>
        <v>100</v>
      </c>
      <c r="E6" s="61">
        <v>27859</v>
      </c>
      <c r="F6" s="15">
        <f t="shared" si="2"/>
        <v>16.98912380200295</v>
      </c>
      <c r="H6" s="55"/>
    </row>
    <row r="7" spans="1:8" ht="21.75" customHeight="1" hidden="1">
      <c r="A7" s="62" t="s">
        <v>56</v>
      </c>
      <c r="B7" s="59">
        <f t="shared" si="3"/>
        <v>0</v>
      </c>
      <c r="C7" s="61">
        <v>0</v>
      </c>
      <c r="D7" s="15"/>
      <c r="E7" s="61">
        <v>0</v>
      </c>
      <c r="F7" s="15"/>
      <c r="H7" s="55"/>
    </row>
    <row r="8" spans="1:8" ht="21.75" customHeight="1">
      <c r="A8" s="62" t="s">
        <v>57</v>
      </c>
      <c r="B8" s="59">
        <f t="shared" si="3"/>
        <v>124</v>
      </c>
      <c r="C8" s="61">
        <v>124</v>
      </c>
      <c r="D8" s="15">
        <f t="shared" si="1"/>
        <v>100</v>
      </c>
      <c r="E8" s="61">
        <v>436</v>
      </c>
      <c r="F8" s="15">
        <f t="shared" si="2"/>
        <v>-71.55963302752293</v>
      </c>
      <c r="H8" s="55"/>
    </row>
    <row r="9" spans="1:8" ht="21.75" customHeight="1">
      <c r="A9" s="62" t="s">
        <v>58</v>
      </c>
      <c r="B9" s="59">
        <f t="shared" si="3"/>
        <v>10796</v>
      </c>
      <c r="C9" s="61">
        <v>10771</v>
      </c>
      <c r="D9" s="15">
        <f t="shared" si="1"/>
        <v>99.76843275287143</v>
      </c>
      <c r="E9" s="61">
        <f>14415-3041</f>
        <v>11374</v>
      </c>
      <c r="F9" s="15">
        <f t="shared" si="2"/>
        <v>-5.301564972744856</v>
      </c>
      <c r="H9" s="55">
        <v>25</v>
      </c>
    </row>
    <row r="10" spans="1:8" ht="21.75" customHeight="1">
      <c r="A10" s="62" t="s">
        <v>10</v>
      </c>
      <c r="B10" s="59">
        <f t="shared" si="3"/>
        <v>14349</v>
      </c>
      <c r="C10" s="61">
        <v>14349</v>
      </c>
      <c r="D10" s="15">
        <f t="shared" si="1"/>
        <v>100</v>
      </c>
      <c r="E10" s="61">
        <v>12351</v>
      </c>
      <c r="F10" s="15">
        <f t="shared" si="2"/>
        <v>16.176827787223715</v>
      </c>
      <c r="H10" s="55"/>
    </row>
    <row r="11" spans="1:8" ht="21.75" customHeight="1">
      <c r="A11" s="62" t="s">
        <v>11</v>
      </c>
      <c r="B11" s="59">
        <f t="shared" si="3"/>
        <v>3318</v>
      </c>
      <c r="C11" s="61">
        <v>3318</v>
      </c>
      <c r="D11" s="15">
        <f t="shared" si="1"/>
        <v>100</v>
      </c>
      <c r="E11" s="61">
        <v>3889</v>
      </c>
      <c r="F11" s="15">
        <f t="shared" si="2"/>
        <v>-14.682437644638725</v>
      </c>
      <c r="H11" s="55"/>
    </row>
    <row r="12" spans="1:8" ht="21.75" customHeight="1">
      <c r="A12" s="62" t="s">
        <v>12</v>
      </c>
      <c r="B12" s="59">
        <f t="shared" si="3"/>
        <v>8316</v>
      </c>
      <c r="C12" s="61">
        <v>8316</v>
      </c>
      <c r="D12" s="15">
        <f t="shared" si="1"/>
        <v>100</v>
      </c>
      <c r="E12" s="61">
        <v>4538</v>
      </c>
      <c r="F12" s="15">
        <f t="shared" si="2"/>
        <v>83.25253415601586</v>
      </c>
      <c r="H12" s="55"/>
    </row>
    <row r="13" spans="1:8" ht="21.75" customHeight="1">
      <c r="A13" s="62" t="s">
        <v>13</v>
      </c>
      <c r="B13" s="59">
        <f t="shared" si="3"/>
        <v>21516</v>
      </c>
      <c r="C13" s="61">
        <v>21516</v>
      </c>
      <c r="D13" s="15">
        <f t="shared" si="1"/>
        <v>100</v>
      </c>
      <c r="E13" s="61">
        <f>53752-29812</f>
        <v>23940</v>
      </c>
      <c r="F13" s="15">
        <f t="shared" si="2"/>
        <v>-10.125313283208015</v>
      </c>
      <c r="H13" s="55"/>
    </row>
    <row r="14" spans="1:8" ht="21.75" customHeight="1">
      <c r="A14" s="62" t="s">
        <v>14</v>
      </c>
      <c r="B14" s="59">
        <f t="shared" si="3"/>
        <v>17081</v>
      </c>
      <c r="C14" s="61">
        <v>17081</v>
      </c>
      <c r="D14" s="15">
        <f t="shared" si="1"/>
        <v>100</v>
      </c>
      <c r="E14" s="61">
        <v>15285</v>
      </c>
      <c r="F14" s="15">
        <f t="shared" si="2"/>
        <v>11.750081779522418</v>
      </c>
      <c r="H14" s="55"/>
    </row>
    <row r="15" spans="1:8" ht="21.75" customHeight="1">
      <c r="A15" s="62" t="s">
        <v>15</v>
      </c>
      <c r="B15" s="59">
        <f t="shared" si="3"/>
        <v>3958</v>
      </c>
      <c r="C15" s="61">
        <v>3927</v>
      </c>
      <c r="D15" s="15">
        <f t="shared" si="1"/>
        <v>99.21677614957048</v>
      </c>
      <c r="E15" s="61">
        <v>29927</v>
      </c>
      <c r="F15" s="15">
        <f t="shared" si="2"/>
        <v>-86.87806997026097</v>
      </c>
      <c r="H15" s="55">
        <v>31</v>
      </c>
    </row>
    <row r="16" spans="1:8" ht="21.75" customHeight="1">
      <c r="A16" s="62" t="s">
        <v>16</v>
      </c>
      <c r="B16" s="59">
        <f t="shared" si="3"/>
        <v>6099</v>
      </c>
      <c r="C16" s="61">
        <v>6099</v>
      </c>
      <c r="D16" s="15">
        <f t="shared" si="1"/>
        <v>100</v>
      </c>
      <c r="E16" s="61">
        <v>10782</v>
      </c>
      <c r="F16" s="15">
        <f t="shared" si="2"/>
        <v>-43.43350027824151</v>
      </c>
      <c r="H16" s="55"/>
    </row>
    <row r="17" spans="1:8" ht="21.75" customHeight="1">
      <c r="A17" s="62" t="s">
        <v>17</v>
      </c>
      <c r="B17" s="59">
        <f t="shared" si="3"/>
        <v>12183</v>
      </c>
      <c r="C17" s="61">
        <v>12135</v>
      </c>
      <c r="D17" s="15">
        <f t="shared" si="1"/>
        <v>99.60600837232208</v>
      </c>
      <c r="E17" s="61">
        <f>16911-1641</f>
        <v>15270</v>
      </c>
      <c r="F17" s="15">
        <f t="shared" si="2"/>
        <v>-20.530451866404718</v>
      </c>
      <c r="H17" s="55">
        <v>48</v>
      </c>
    </row>
    <row r="18" spans="1:8" ht="21.75" customHeight="1">
      <c r="A18" s="62" t="s">
        <v>18</v>
      </c>
      <c r="B18" s="59">
        <f t="shared" si="3"/>
        <v>4804</v>
      </c>
      <c r="C18" s="61">
        <v>4804</v>
      </c>
      <c r="D18" s="15">
        <f t="shared" si="1"/>
        <v>100</v>
      </c>
      <c r="E18" s="61">
        <v>14650</v>
      </c>
      <c r="F18" s="15">
        <f t="shared" si="2"/>
        <v>-67.20819112627987</v>
      </c>
      <c r="H18" s="55"/>
    </row>
    <row r="19" spans="1:8" ht="21.75" customHeight="1">
      <c r="A19" s="60" t="s">
        <v>59</v>
      </c>
      <c r="B19" s="59">
        <f t="shared" si="3"/>
        <v>1773</v>
      </c>
      <c r="C19" s="61">
        <v>1773</v>
      </c>
      <c r="D19" s="15">
        <f t="shared" si="1"/>
        <v>100</v>
      </c>
      <c r="E19" s="61">
        <v>11112</v>
      </c>
      <c r="F19" s="15">
        <f t="shared" si="2"/>
        <v>-84.04427645788337</v>
      </c>
      <c r="H19" s="55"/>
    </row>
    <row r="20" spans="1:8" ht="21.75" customHeight="1">
      <c r="A20" s="60" t="s">
        <v>60</v>
      </c>
      <c r="B20" s="59">
        <f t="shared" si="3"/>
        <v>3455</v>
      </c>
      <c r="C20" s="61">
        <v>3455</v>
      </c>
      <c r="D20" s="15">
        <f t="shared" si="1"/>
        <v>100</v>
      </c>
      <c r="E20" s="61">
        <v>3831</v>
      </c>
      <c r="F20" s="15">
        <f t="shared" si="2"/>
        <v>-9.814669799008087</v>
      </c>
      <c r="H20" s="55"/>
    </row>
    <row r="21" spans="1:8" ht="21.75" customHeight="1">
      <c r="A21" s="60" t="s">
        <v>61</v>
      </c>
      <c r="B21" s="59">
        <f t="shared" si="3"/>
        <v>3850</v>
      </c>
      <c r="C21" s="61">
        <v>3850</v>
      </c>
      <c r="D21" s="15">
        <f t="shared" si="1"/>
        <v>100</v>
      </c>
      <c r="E21" s="61">
        <v>1612</v>
      </c>
      <c r="F21" s="15">
        <f t="shared" si="2"/>
        <v>138.83374689826303</v>
      </c>
      <c r="H21" s="55"/>
    </row>
    <row r="22" spans="1:8" s="102" customFormat="1" ht="21.75" customHeight="1">
      <c r="A22" s="105" t="s">
        <v>19</v>
      </c>
      <c r="B22" s="106">
        <f t="shared" si="3"/>
        <v>7015</v>
      </c>
      <c r="C22" s="107">
        <v>7015</v>
      </c>
      <c r="D22" s="108">
        <f t="shared" si="1"/>
        <v>100</v>
      </c>
      <c r="E22" s="107">
        <v>20696</v>
      </c>
      <c r="F22" s="108">
        <f t="shared" si="2"/>
        <v>-66.10456126787784</v>
      </c>
      <c r="H22" s="109"/>
    </row>
    <row r="23" spans="1:8" ht="21.75" customHeight="1">
      <c r="A23" s="60" t="s">
        <v>62</v>
      </c>
      <c r="B23" s="59">
        <f t="shared" si="3"/>
        <v>834</v>
      </c>
      <c r="C23" s="61">
        <v>834</v>
      </c>
      <c r="D23" s="15">
        <f t="shared" si="1"/>
        <v>100</v>
      </c>
      <c r="E23" s="61">
        <v>1257</v>
      </c>
      <c r="F23" s="15">
        <f t="shared" si="2"/>
        <v>-33.65155131264916</v>
      </c>
      <c r="H23" s="55"/>
    </row>
    <row r="24" spans="1:6" ht="21.75" customHeight="1">
      <c r="A24" s="60" t="s">
        <v>63</v>
      </c>
      <c r="B24" s="59">
        <f t="shared" si="3"/>
        <v>150</v>
      </c>
      <c r="C24" s="61">
        <v>150</v>
      </c>
      <c r="D24" s="15">
        <f t="shared" si="1"/>
        <v>100</v>
      </c>
      <c r="E24" s="61">
        <v>621</v>
      </c>
      <c r="F24" s="15">
        <f t="shared" si="2"/>
        <v>-75.84541062801932</v>
      </c>
    </row>
    <row r="25" spans="1:8" ht="21.75" customHeight="1">
      <c r="A25" s="60" t="s">
        <v>64</v>
      </c>
      <c r="B25" s="59">
        <f t="shared" si="3"/>
        <v>4024</v>
      </c>
      <c r="C25" s="61">
        <v>4024</v>
      </c>
      <c r="D25" s="15">
        <f t="shared" si="1"/>
        <v>100</v>
      </c>
      <c r="E25" s="61">
        <v>2321</v>
      </c>
      <c r="F25" s="15">
        <f t="shared" si="2"/>
        <v>73.37354588539421</v>
      </c>
      <c r="H25" s="55"/>
    </row>
  </sheetData>
  <mergeCells count="2">
    <mergeCell ref="A1:F1"/>
    <mergeCell ref="D3:F3"/>
  </mergeCells>
  <printOptions horizontalCentered="1" verticalCentered="1"/>
  <pageMargins left="0.9840277777777777" right="0.5506944444444445" top="0.7083333333333334" bottom="0.7868055555555555" header="0.3541666666666667" footer="0.4722222222222222"/>
  <pageSetup errors="blank" firstPageNumber="15" useFirstPageNumber="1" horizontalDpi="600" verticalDpi="600" orientation="portrait" paperSize="9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workbookViewId="0" topLeftCell="A14">
      <selection activeCell="F20" sqref="F20"/>
    </sheetView>
  </sheetViews>
  <sheetFormatPr defaultColWidth="9.00390625" defaultRowHeight="14.25"/>
  <cols>
    <col min="1" max="1" width="33.875" style="0" customWidth="1"/>
    <col min="2" max="3" width="11.25390625" style="0" customWidth="1"/>
    <col min="4" max="4" width="11.50390625" style="0" customWidth="1"/>
    <col min="5" max="5" width="9.875" style="0" hidden="1" customWidth="1"/>
    <col min="6" max="6" width="11.00390625" style="0" customWidth="1"/>
  </cols>
  <sheetData>
    <row r="1" spans="1:6" ht="25.5">
      <c r="A1" s="110" t="s">
        <v>165</v>
      </c>
      <c r="B1" s="110"/>
      <c r="C1" s="110"/>
      <c r="D1" s="110"/>
      <c r="E1" s="110"/>
      <c r="F1" s="110"/>
    </row>
    <row r="2" spans="1:6" ht="22.5">
      <c r="A2" s="37"/>
      <c r="B2" s="37"/>
      <c r="C2" s="37"/>
      <c r="D2" s="38"/>
      <c r="E2" s="38"/>
      <c r="F2" s="38"/>
    </row>
    <row r="3" spans="1:6" ht="14.25">
      <c r="A3" s="39"/>
      <c r="B3" s="39"/>
      <c r="C3" s="39"/>
      <c r="D3" s="111" t="s">
        <v>21</v>
      </c>
      <c r="E3" s="111"/>
      <c r="F3" s="111"/>
    </row>
    <row r="4" spans="1:6" ht="33" customHeight="1">
      <c r="A4" s="40" t="s">
        <v>22</v>
      </c>
      <c r="B4" s="40" t="s">
        <v>23</v>
      </c>
      <c r="C4" s="40" t="s">
        <v>24</v>
      </c>
      <c r="D4" s="40" t="s">
        <v>25</v>
      </c>
      <c r="E4" s="40" t="s">
        <v>26</v>
      </c>
      <c r="F4" s="40" t="s">
        <v>27</v>
      </c>
    </row>
    <row r="5" spans="1:7" s="36" customFormat="1" ht="24.75" customHeight="1">
      <c r="A5" s="41" t="s">
        <v>66</v>
      </c>
      <c r="B5" s="26">
        <f>SUM(B6:B19)</f>
        <v>10010</v>
      </c>
      <c r="C5" s="26">
        <f>SUM(C6:C19)</f>
        <v>16075</v>
      </c>
      <c r="D5" s="35">
        <f>IF(B5&lt;&gt;0,C5/B5*100,"")</f>
        <v>160.5894105894106</v>
      </c>
      <c r="E5" s="26">
        <f>SUM(E6:E19)</f>
        <v>21700</v>
      </c>
      <c r="F5" s="35">
        <f>IF(E5&lt;&gt;0,C5/E5*100-100,"")</f>
        <v>-25.921658986175117</v>
      </c>
      <c r="G5" s="36">
        <f>+B5-C5</f>
        <v>-6065</v>
      </c>
    </row>
    <row r="6" spans="1:6" ht="24.75" customHeight="1">
      <c r="A6" s="42" t="s">
        <v>67</v>
      </c>
      <c r="B6" s="43"/>
      <c r="C6" s="43"/>
      <c r="D6" s="44">
        <f aca="true" t="shared" si="0" ref="D6:D46">IF(B6&lt;&gt;0,C6/B6*100,"")</f>
      </c>
      <c r="E6" s="43">
        <v>56</v>
      </c>
      <c r="F6" s="44"/>
    </row>
    <row r="7" spans="1:6" ht="24.75" customHeight="1" hidden="1">
      <c r="A7" s="42" t="s">
        <v>166</v>
      </c>
      <c r="B7" s="43"/>
      <c r="C7" s="43"/>
      <c r="D7" s="44">
        <f t="shared" si="0"/>
      </c>
      <c r="E7" s="43"/>
      <c r="F7" s="44">
        <f aca="true" t="shared" si="1" ref="F7:F46">IF(E7&lt;&gt;0,C7/E7*100-100,"")</f>
      </c>
    </row>
    <row r="8" spans="1:6" ht="24.75" customHeight="1" hidden="1">
      <c r="A8" s="42" t="s">
        <v>68</v>
      </c>
      <c r="B8" s="43"/>
      <c r="C8" s="43"/>
      <c r="D8" s="44">
        <f t="shared" si="0"/>
      </c>
      <c r="E8" s="43"/>
      <c r="F8" s="44">
        <f t="shared" si="1"/>
      </c>
    </row>
    <row r="9" spans="1:6" ht="24.75" customHeight="1" hidden="1">
      <c r="A9" s="42" t="s">
        <v>69</v>
      </c>
      <c r="B9" s="43"/>
      <c r="C9" s="43"/>
      <c r="D9" s="44">
        <f t="shared" si="0"/>
      </c>
      <c r="E9" s="43"/>
      <c r="F9" s="44">
        <f t="shared" si="1"/>
      </c>
    </row>
    <row r="10" spans="1:6" ht="24.75" customHeight="1" hidden="1">
      <c r="A10" s="42" t="s">
        <v>70</v>
      </c>
      <c r="B10" s="43"/>
      <c r="C10" s="43"/>
      <c r="D10" s="44">
        <f t="shared" si="0"/>
      </c>
      <c r="E10" s="43"/>
      <c r="F10" s="44">
        <f t="shared" si="1"/>
      </c>
    </row>
    <row r="11" spans="1:6" ht="24.75" customHeight="1">
      <c r="A11" s="42" t="s">
        <v>71</v>
      </c>
      <c r="B11" s="43"/>
      <c r="C11" s="43"/>
      <c r="D11" s="44">
        <f t="shared" si="0"/>
      </c>
      <c r="E11" s="43">
        <v>94</v>
      </c>
      <c r="F11" s="44"/>
    </row>
    <row r="12" spans="1:6" ht="24.75" customHeight="1">
      <c r="A12" s="42" t="s">
        <v>72</v>
      </c>
      <c r="B12" s="43"/>
      <c r="C12" s="43">
        <v>438</v>
      </c>
      <c r="D12" s="44">
        <f t="shared" si="0"/>
      </c>
      <c r="E12" s="43">
        <v>457</v>
      </c>
      <c r="F12" s="44">
        <f t="shared" si="1"/>
        <v>-4.157549234135672</v>
      </c>
    </row>
    <row r="13" spans="1:6" ht="24.75" customHeight="1">
      <c r="A13" s="42" t="s">
        <v>73</v>
      </c>
      <c r="B13" s="43">
        <v>10</v>
      </c>
      <c r="C13" s="43">
        <v>23</v>
      </c>
      <c r="D13" s="44">
        <f t="shared" si="0"/>
        <v>229.99999999999997</v>
      </c>
      <c r="E13" s="43">
        <v>3</v>
      </c>
      <c r="F13" s="44">
        <f t="shared" si="1"/>
        <v>666.6666666666667</v>
      </c>
    </row>
    <row r="14" spans="1:6" ht="24.75" customHeight="1">
      <c r="A14" s="42" t="s">
        <v>176</v>
      </c>
      <c r="B14" s="43">
        <v>9000</v>
      </c>
      <c r="C14" s="43">
        <v>14695</v>
      </c>
      <c r="D14" s="44">
        <f t="shared" si="0"/>
        <v>163.2777777777778</v>
      </c>
      <c r="E14" s="43">
        <v>19744</v>
      </c>
      <c r="F14" s="44">
        <f t="shared" si="1"/>
        <v>-25.57232576985413</v>
      </c>
    </row>
    <row r="15" spans="1:6" ht="24.75" customHeight="1">
      <c r="A15" s="42" t="s">
        <v>75</v>
      </c>
      <c r="B15" s="43">
        <v>200</v>
      </c>
      <c r="C15" s="43">
        <v>216</v>
      </c>
      <c r="D15" s="44">
        <f t="shared" si="0"/>
        <v>108</v>
      </c>
      <c r="E15" s="43">
        <v>449</v>
      </c>
      <c r="F15" s="44">
        <f t="shared" si="1"/>
        <v>-51.89309576837417</v>
      </c>
    </row>
    <row r="16" spans="1:6" ht="24.75" customHeight="1">
      <c r="A16" s="42" t="s">
        <v>78</v>
      </c>
      <c r="B16" s="43"/>
      <c r="C16" s="43">
        <v>9</v>
      </c>
      <c r="D16" s="44">
        <f t="shared" si="0"/>
      </c>
      <c r="E16" s="43">
        <v>9</v>
      </c>
      <c r="F16" s="44">
        <f t="shared" si="1"/>
        <v>0</v>
      </c>
    </row>
    <row r="17" spans="1:6" ht="24.75" customHeight="1" hidden="1">
      <c r="A17" s="42" t="s">
        <v>51</v>
      </c>
      <c r="B17" s="43"/>
      <c r="C17" s="43"/>
      <c r="D17" s="44">
        <f t="shared" si="0"/>
      </c>
      <c r="E17" s="43"/>
      <c r="F17" s="44">
        <f t="shared" si="1"/>
      </c>
    </row>
    <row r="18" spans="1:6" ht="24.75" customHeight="1" hidden="1">
      <c r="A18" s="42" t="s">
        <v>77</v>
      </c>
      <c r="B18" s="43"/>
      <c r="C18" s="43"/>
      <c r="D18" s="44">
        <f t="shared" si="0"/>
      </c>
      <c r="E18" s="43"/>
      <c r="F18" s="44">
        <f t="shared" si="1"/>
      </c>
    </row>
    <row r="19" spans="1:6" ht="24.75" customHeight="1">
      <c r="A19" s="42" t="s">
        <v>167</v>
      </c>
      <c r="B19" s="43">
        <v>800</v>
      </c>
      <c r="C19" s="43">
        <v>694</v>
      </c>
      <c r="D19" s="44">
        <f t="shared" si="0"/>
        <v>86.75</v>
      </c>
      <c r="E19" s="43">
        <v>888</v>
      </c>
      <c r="F19" s="44">
        <f t="shared" si="1"/>
        <v>-21.846846846846844</v>
      </c>
    </row>
    <row r="20" spans="1:11" ht="24.75" customHeight="1">
      <c r="A20" s="45" t="s">
        <v>80</v>
      </c>
      <c r="B20" s="46">
        <f>SUM(B21:B46)</f>
        <v>22944</v>
      </c>
      <c r="C20" s="46">
        <f>SUM(C21:C46)</f>
        <v>22775</v>
      </c>
      <c r="D20" s="47">
        <f t="shared" si="0"/>
        <v>99.2634239888424</v>
      </c>
      <c r="E20" s="46">
        <f>SUM(E21:E46)</f>
        <v>20674</v>
      </c>
      <c r="F20" s="47">
        <f t="shared" si="1"/>
        <v>10.16252297571829</v>
      </c>
      <c r="K20" s="54"/>
    </row>
    <row r="21" spans="1:6" ht="24.75" customHeight="1" hidden="1">
      <c r="A21" s="48" t="s">
        <v>168</v>
      </c>
      <c r="B21" s="49">
        <f>+C21</f>
        <v>0</v>
      </c>
      <c r="C21" s="50"/>
      <c r="D21" s="51">
        <f t="shared" si="0"/>
      </c>
      <c r="E21" s="50"/>
      <c r="F21" s="51">
        <f t="shared" si="1"/>
      </c>
    </row>
    <row r="22" spans="1:6" ht="24.75" customHeight="1" hidden="1">
      <c r="A22" s="48" t="s">
        <v>169</v>
      </c>
      <c r="B22" s="49">
        <f>+C22</f>
        <v>0</v>
      </c>
      <c r="C22" s="50"/>
      <c r="D22" s="51">
        <f t="shared" si="0"/>
      </c>
      <c r="E22" s="50"/>
      <c r="F22" s="51">
        <f t="shared" si="1"/>
      </c>
    </row>
    <row r="23" spans="1:10" ht="24.75" customHeight="1" hidden="1">
      <c r="A23" s="48" t="s">
        <v>82</v>
      </c>
      <c r="B23" s="49">
        <f>+C23</f>
        <v>0</v>
      </c>
      <c r="C23" s="50"/>
      <c r="D23" s="51">
        <f t="shared" si="0"/>
      </c>
      <c r="E23" s="50"/>
      <c r="F23" s="51">
        <f t="shared" si="1"/>
      </c>
      <c r="H23" s="52"/>
      <c r="J23" s="52"/>
    </row>
    <row r="24" spans="1:6" ht="24.75" customHeight="1" hidden="1">
      <c r="A24" s="48" t="s">
        <v>83</v>
      </c>
      <c r="B24" s="49">
        <f>+C24</f>
        <v>0</v>
      </c>
      <c r="C24" s="50"/>
      <c r="D24" s="51">
        <f t="shared" si="0"/>
      </c>
      <c r="E24" s="50"/>
      <c r="F24" s="51">
        <f t="shared" si="1"/>
      </c>
    </row>
    <row r="25" spans="1:6" ht="24.75" customHeight="1" hidden="1">
      <c r="A25" s="48" t="s">
        <v>84</v>
      </c>
      <c r="B25" s="49">
        <f>+C25</f>
        <v>0</v>
      </c>
      <c r="C25" s="50"/>
      <c r="D25" s="51">
        <f t="shared" si="0"/>
      </c>
      <c r="E25" s="50"/>
      <c r="F25" s="51">
        <f t="shared" si="1"/>
      </c>
    </row>
    <row r="26" spans="1:6" ht="24.75" customHeight="1" hidden="1">
      <c r="A26" s="48" t="s">
        <v>85</v>
      </c>
      <c r="B26" s="49"/>
      <c r="C26" s="50"/>
      <c r="D26" s="51">
        <f t="shared" si="0"/>
      </c>
      <c r="E26" s="50"/>
      <c r="F26" s="51">
        <f t="shared" si="1"/>
      </c>
    </row>
    <row r="27" spans="1:6" ht="24.75" customHeight="1">
      <c r="A27" s="48" t="s">
        <v>86</v>
      </c>
      <c r="B27" s="50">
        <f>14305+169</f>
        <v>14474</v>
      </c>
      <c r="C27" s="50">
        <v>14305</v>
      </c>
      <c r="D27" s="51">
        <f t="shared" si="0"/>
        <v>98.8323891115103</v>
      </c>
      <c r="E27" s="50">
        <v>14755</v>
      </c>
      <c r="F27" s="51">
        <f t="shared" si="1"/>
        <v>-3.0498136225008494</v>
      </c>
    </row>
    <row r="28" spans="1:6" ht="24.75" customHeight="1">
      <c r="A28" s="48" t="s">
        <v>87</v>
      </c>
      <c r="B28" s="50"/>
      <c r="C28" s="50"/>
      <c r="D28" s="51">
        <f t="shared" si="0"/>
      </c>
      <c r="E28" s="50">
        <v>94</v>
      </c>
      <c r="F28" s="51"/>
    </row>
    <row r="29" spans="1:6" ht="24.75" customHeight="1">
      <c r="A29" s="48" t="s">
        <v>88</v>
      </c>
      <c r="B29" s="49">
        <v>438</v>
      </c>
      <c r="C29" s="49">
        <v>438</v>
      </c>
      <c r="D29" s="51">
        <f t="shared" si="0"/>
        <v>100</v>
      </c>
      <c r="E29" s="49">
        <v>379</v>
      </c>
      <c r="F29" s="51">
        <f t="shared" si="1"/>
        <v>15.56728232189974</v>
      </c>
    </row>
    <row r="30" spans="1:6" ht="24.75" customHeight="1">
      <c r="A30" s="48" t="s">
        <v>89</v>
      </c>
      <c r="B30" s="49"/>
      <c r="C30" s="49"/>
      <c r="D30" s="51">
        <f t="shared" si="0"/>
      </c>
      <c r="E30" s="49"/>
      <c r="F30" s="51">
        <f t="shared" si="1"/>
      </c>
    </row>
    <row r="31" spans="1:6" ht="24.75" customHeight="1" hidden="1">
      <c r="A31" s="53" t="s">
        <v>90</v>
      </c>
      <c r="B31" s="49"/>
      <c r="C31" s="49"/>
      <c r="D31" s="51">
        <f t="shared" si="0"/>
      </c>
      <c r="E31" s="49"/>
      <c r="F31" s="51">
        <f t="shared" si="1"/>
      </c>
    </row>
    <row r="32" spans="1:6" ht="24.75" customHeight="1">
      <c r="A32" s="48" t="s">
        <v>91</v>
      </c>
      <c r="B32" s="49"/>
      <c r="C32" s="49"/>
      <c r="D32" s="51">
        <f t="shared" si="0"/>
      </c>
      <c r="E32" s="49">
        <v>914</v>
      </c>
      <c r="F32" s="51"/>
    </row>
    <row r="33" spans="1:6" ht="26.25" customHeight="1" hidden="1">
      <c r="A33" s="48" t="s">
        <v>170</v>
      </c>
      <c r="B33" s="49"/>
      <c r="C33" s="49"/>
      <c r="D33" s="51">
        <f t="shared" si="0"/>
      </c>
      <c r="E33" s="49"/>
      <c r="F33" s="51">
        <f t="shared" si="1"/>
      </c>
    </row>
    <row r="34" spans="1:6" ht="24.75" customHeight="1" hidden="1">
      <c r="A34" s="48" t="s">
        <v>93</v>
      </c>
      <c r="B34" s="49"/>
      <c r="C34" s="49"/>
      <c r="D34" s="51">
        <f t="shared" si="0"/>
      </c>
      <c r="E34" s="49"/>
      <c r="F34" s="51">
        <f t="shared" si="1"/>
      </c>
    </row>
    <row r="35" spans="1:6" ht="24.75" customHeight="1" hidden="1">
      <c r="A35" s="48" t="s">
        <v>94</v>
      </c>
      <c r="B35" s="50"/>
      <c r="C35" s="50"/>
      <c r="D35" s="51">
        <f t="shared" si="0"/>
      </c>
      <c r="E35" s="50"/>
      <c r="F35" s="51">
        <f t="shared" si="1"/>
      </c>
    </row>
    <row r="36" spans="1:6" ht="24.75" customHeight="1" hidden="1">
      <c r="A36" s="48" t="s">
        <v>95</v>
      </c>
      <c r="B36" s="50"/>
      <c r="C36" s="50"/>
      <c r="D36" s="51">
        <f t="shared" si="0"/>
      </c>
      <c r="E36" s="50"/>
      <c r="F36" s="51">
        <f t="shared" si="1"/>
      </c>
    </row>
    <row r="37" spans="1:6" ht="24.75" customHeight="1" hidden="1">
      <c r="A37" s="48" t="s">
        <v>96</v>
      </c>
      <c r="B37" s="50"/>
      <c r="C37" s="50"/>
      <c r="D37" s="51">
        <f t="shared" si="0"/>
      </c>
      <c r="E37" s="50"/>
      <c r="F37" s="51">
        <f t="shared" si="1"/>
      </c>
    </row>
    <row r="38" spans="1:6" ht="24.75" customHeight="1" hidden="1">
      <c r="A38" s="48" t="s">
        <v>97</v>
      </c>
      <c r="B38" s="50"/>
      <c r="C38" s="50"/>
      <c r="D38" s="51">
        <f t="shared" si="0"/>
      </c>
      <c r="E38" s="50"/>
      <c r="F38" s="51">
        <f t="shared" si="1"/>
      </c>
    </row>
    <row r="39" spans="1:6" ht="24.75" customHeight="1" hidden="1">
      <c r="A39" s="48" t="s">
        <v>171</v>
      </c>
      <c r="B39" s="50"/>
      <c r="C39" s="50"/>
      <c r="D39" s="51">
        <f t="shared" si="0"/>
      </c>
      <c r="E39" s="50"/>
      <c r="F39" s="51">
        <f t="shared" si="1"/>
      </c>
    </row>
    <row r="40" spans="1:6" ht="24.75" customHeight="1">
      <c r="A40" s="48" t="s">
        <v>99</v>
      </c>
      <c r="B40" s="50">
        <v>862</v>
      </c>
      <c r="C40" s="50">
        <v>862</v>
      </c>
      <c r="D40" s="51">
        <f t="shared" si="0"/>
        <v>100</v>
      </c>
      <c r="E40" s="50">
        <v>806</v>
      </c>
      <c r="F40" s="51">
        <f t="shared" si="1"/>
        <v>6.9478908188585535</v>
      </c>
    </row>
    <row r="41" spans="1:6" ht="24.75" customHeight="1" hidden="1">
      <c r="A41" s="48" t="s">
        <v>100</v>
      </c>
      <c r="B41" s="50"/>
      <c r="C41" s="50"/>
      <c r="D41" s="51">
        <f t="shared" si="0"/>
      </c>
      <c r="E41" s="50"/>
      <c r="F41" s="51">
        <f t="shared" si="1"/>
      </c>
    </row>
    <row r="42" spans="1:6" ht="24.75" customHeight="1" hidden="1">
      <c r="A42" s="48" t="s">
        <v>101</v>
      </c>
      <c r="B42" s="50"/>
      <c r="C42" s="50"/>
      <c r="D42" s="51">
        <f t="shared" si="0"/>
      </c>
      <c r="E42" s="50"/>
      <c r="F42" s="51">
        <f t="shared" si="1"/>
      </c>
    </row>
    <row r="43" spans="1:6" ht="24.75" customHeight="1">
      <c r="A43" s="48" t="s">
        <v>102</v>
      </c>
      <c r="B43" s="50">
        <v>400</v>
      </c>
      <c r="C43" s="50">
        <v>400</v>
      </c>
      <c r="D43" s="51">
        <f t="shared" si="0"/>
        <v>100</v>
      </c>
      <c r="E43" s="50"/>
      <c r="F43" s="51">
        <f t="shared" si="1"/>
      </c>
    </row>
    <row r="44" spans="1:6" ht="24.75" customHeight="1">
      <c r="A44" s="48" t="s">
        <v>103</v>
      </c>
      <c r="B44" s="50">
        <v>6152</v>
      </c>
      <c r="C44" s="50">
        <v>6152</v>
      </c>
      <c r="D44" s="51">
        <f t="shared" si="0"/>
        <v>100</v>
      </c>
      <c r="E44" s="50">
        <v>3219</v>
      </c>
      <c r="F44" s="51">
        <f t="shared" si="1"/>
        <v>91.11525318421869</v>
      </c>
    </row>
    <row r="45" spans="1:6" ht="24.75" customHeight="1">
      <c r="A45" s="48" t="s">
        <v>104</v>
      </c>
      <c r="B45" s="50"/>
      <c r="C45" s="50"/>
      <c r="D45" s="51">
        <f t="shared" si="0"/>
      </c>
      <c r="E45" s="50"/>
      <c r="F45" s="51">
        <f t="shared" si="1"/>
      </c>
    </row>
    <row r="46" spans="1:6" ht="24.75" customHeight="1">
      <c r="A46" s="48" t="s">
        <v>105</v>
      </c>
      <c r="B46" s="50">
        <v>618</v>
      </c>
      <c r="C46" s="50">
        <v>618</v>
      </c>
      <c r="D46" s="51">
        <f t="shared" si="0"/>
        <v>100</v>
      </c>
      <c r="E46" s="50">
        <v>507</v>
      </c>
      <c r="F46" s="51">
        <f t="shared" si="1"/>
        <v>21.89349112426035</v>
      </c>
    </row>
  </sheetData>
  <mergeCells count="2">
    <mergeCell ref="A1:F1"/>
    <mergeCell ref="D3:F3"/>
  </mergeCells>
  <printOptions horizontalCentered="1" verticalCentered="1"/>
  <pageMargins left="0.9840277777777777" right="0.5506944444444445" top="0.7083333333333334" bottom="0.7868055555555555" header="0.3541666666666667" footer="0.4722222222222222"/>
  <pageSetup errors="blank" firstPageNumber="16" useFirstPageNumber="1" horizontalDpi="600" verticalDpi="600" orientation="portrait" paperSize="9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2" sqref="A2"/>
    </sheetView>
  </sheetViews>
  <sheetFormatPr defaultColWidth="9.00390625" defaultRowHeight="14.25"/>
  <cols>
    <col min="1" max="1" width="30.875" style="19" customWidth="1"/>
    <col min="2" max="2" width="10.00390625" style="19" customWidth="1"/>
    <col min="3" max="4" width="10.125" style="19" customWidth="1"/>
    <col min="5" max="5" width="10.125" style="19" hidden="1" customWidth="1"/>
    <col min="6" max="6" width="10.125" style="19" customWidth="1"/>
    <col min="7" max="16384" width="9.00390625" style="19" customWidth="1"/>
  </cols>
  <sheetData>
    <row r="1" spans="1:6" ht="76.5" customHeight="1">
      <c r="A1" s="134" t="s">
        <v>172</v>
      </c>
      <c r="B1" s="134"/>
      <c r="C1" s="134"/>
      <c r="D1" s="134"/>
      <c r="E1" s="134"/>
      <c r="F1" s="134"/>
    </row>
    <row r="2" spans="1:5" ht="20.25" customHeight="1">
      <c r="A2" s="20"/>
      <c r="B2" s="20"/>
      <c r="C2" s="20"/>
      <c r="D2" s="20"/>
      <c r="E2" s="20"/>
    </row>
    <row r="3" spans="3:5" ht="13.5" customHeight="1">
      <c r="C3" s="21"/>
      <c r="D3" s="22" t="s">
        <v>21</v>
      </c>
      <c r="E3" s="23"/>
    </row>
    <row r="4" spans="1:6" ht="35.25" customHeight="1">
      <c r="A4" s="24" t="s">
        <v>107</v>
      </c>
      <c r="B4" s="7" t="s">
        <v>23</v>
      </c>
      <c r="C4" s="7" t="s">
        <v>173</v>
      </c>
      <c r="D4" s="7" t="s">
        <v>25</v>
      </c>
      <c r="E4" s="7" t="s">
        <v>26</v>
      </c>
      <c r="F4" s="7" t="s">
        <v>27</v>
      </c>
    </row>
    <row r="5" spans="1:6" ht="27.75" customHeight="1">
      <c r="A5" s="25" t="s">
        <v>108</v>
      </c>
      <c r="B5" s="26">
        <f>SUM(B6:B11)</f>
        <v>181514</v>
      </c>
      <c r="C5" s="26">
        <f>SUM(C6:C11)</f>
        <v>179128</v>
      </c>
      <c r="D5" s="27">
        <f>C5/B5*100</f>
        <v>98.68550084291019</v>
      </c>
      <c r="E5" s="26">
        <f>SUM(E6:E11)</f>
        <v>143544</v>
      </c>
      <c r="F5" s="28">
        <f aca="true" t="shared" si="0" ref="F5:F18">+C5/E5*100-100</f>
        <v>24.78961154767876</v>
      </c>
    </row>
    <row r="6" spans="1:6" ht="27.75" customHeight="1">
      <c r="A6" s="29" t="s">
        <v>109</v>
      </c>
      <c r="B6" s="30">
        <v>137839</v>
      </c>
      <c r="C6" s="30">
        <v>143007</v>
      </c>
      <c r="D6" s="31">
        <f aca="true" t="shared" si="1" ref="D6:D18">C6/B6*100</f>
        <v>103.74930172157373</v>
      </c>
      <c r="E6" s="32">
        <v>122234</v>
      </c>
      <c r="F6" s="33">
        <f t="shared" si="0"/>
        <v>16.9944532617766</v>
      </c>
    </row>
    <row r="7" spans="1:6" ht="27.75" customHeight="1">
      <c r="A7" s="29" t="s">
        <v>110</v>
      </c>
      <c r="B7" s="30">
        <v>3905</v>
      </c>
      <c r="C7" s="30">
        <v>4094</v>
      </c>
      <c r="D7" s="31">
        <f t="shared" si="1"/>
        <v>104.83994878361077</v>
      </c>
      <c r="E7" s="32">
        <v>4617</v>
      </c>
      <c r="F7" s="33">
        <f t="shared" si="0"/>
        <v>-11.327701970976818</v>
      </c>
    </row>
    <row r="8" spans="1:6" ht="27.75" customHeight="1">
      <c r="A8" s="29" t="s">
        <v>111</v>
      </c>
      <c r="B8" s="30">
        <v>11150</v>
      </c>
      <c r="C8" s="30">
        <v>12004</v>
      </c>
      <c r="D8" s="31">
        <f t="shared" si="1"/>
        <v>107.65919282511211</v>
      </c>
      <c r="E8" s="32">
        <v>11631</v>
      </c>
      <c r="F8" s="33">
        <f t="shared" si="0"/>
        <v>3.2069469521107408</v>
      </c>
    </row>
    <row r="9" spans="1:6" ht="27.75" customHeight="1">
      <c r="A9" s="29" t="s">
        <v>112</v>
      </c>
      <c r="B9" s="30">
        <v>3864</v>
      </c>
      <c r="C9" s="30">
        <v>3780</v>
      </c>
      <c r="D9" s="31">
        <f t="shared" si="1"/>
        <v>97.82608695652173</v>
      </c>
      <c r="E9" s="32">
        <v>3854</v>
      </c>
      <c r="F9" s="33">
        <f t="shared" si="0"/>
        <v>-1.9200830306175334</v>
      </c>
    </row>
    <row r="10" spans="1:6" ht="27.75" customHeight="1">
      <c r="A10" s="29" t="s">
        <v>113</v>
      </c>
      <c r="B10" s="30">
        <v>619</v>
      </c>
      <c r="C10" s="30">
        <v>610</v>
      </c>
      <c r="D10" s="31">
        <f t="shared" si="1"/>
        <v>98.54604200323102</v>
      </c>
      <c r="E10" s="32">
        <v>663</v>
      </c>
      <c r="F10" s="33">
        <f t="shared" si="0"/>
        <v>-7.993966817496229</v>
      </c>
    </row>
    <row r="11" spans="1:6" ht="27.75" customHeight="1">
      <c r="A11" s="34" t="s">
        <v>174</v>
      </c>
      <c r="B11" s="30">
        <v>24137</v>
      </c>
      <c r="C11" s="30">
        <v>15633</v>
      </c>
      <c r="D11" s="31">
        <f t="shared" si="1"/>
        <v>64.76778390023615</v>
      </c>
      <c r="E11" s="30">
        <v>545</v>
      </c>
      <c r="F11" s="33">
        <f t="shared" si="0"/>
        <v>2768.440366972477</v>
      </c>
    </row>
    <row r="12" spans="1:6" ht="27.75" customHeight="1">
      <c r="A12" s="25" t="s">
        <v>117</v>
      </c>
      <c r="B12" s="26">
        <f>SUM(B13:B18)</f>
        <v>172697</v>
      </c>
      <c r="C12" s="26">
        <f>SUM(C13:C18)</f>
        <v>168359</v>
      </c>
      <c r="D12" s="27">
        <f t="shared" si="1"/>
        <v>97.4880860698217</v>
      </c>
      <c r="E12" s="26">
        <f>SUM(E13:E18)</f>
        <v>136023</v>
      </c>
      <c r="F12" s="35">
        <f t="shared" si="0"/>
        <v>23.77245024738464</v>
      </c>
    </row>
    <row r="13" spans="1:6" ht="27.75" customHeight="1">
      <c r="A13" s="29" t="s">
        <v>109</v>
      </c>
      <c r="B13" s="30">
        <v>133133</v>
      </c>
      <c r="C13" s="30">
        <v>133859</v>
      </c>
      <c r="D13" s="31">
        <f t="shared" si="1"/>
        <v>100.54531934231183</v>
      </c>
      <c r="E13" s="32">
        <v>118573</v>
      </c>
      <c r="F13" s="33">
        <f t="shared" si="0"/>
        <v>12.891636375903445</v>
      </c>
    </row>
    <row r="14" spans="1:6" ht="27.75" customHeight="1">
      <c r="A14" s="29" t="s">
        <v>110</v>
      </c>
      <c r="B14" s="30">
        <v>1762</v>
      </c>
      <c r="C14" s="30">
        <v>2350</v>
      </c>
      <c r="D14" s="31">
        <f t="shared" si="1"/>
        <v>133.3711691259932</v>
      </c>
      <c r="E14" s="32">
        <v>2023</v>
      </c>
      <c r="F14" s="33">
        <f t="shared" si="0"/>
        <v>16.164112703905104</v>
      </c>
    </row>
    <row r="15" spans="1:6" ht="27.75" customHeight="1">
      <c r="A15" s="29" t="s">
        <v>111</v>
      </c>
      <c r="B15" s="30">
        <v>9761</v>
      </c>
      <c r="C15" s="30">
        <v>12528</v>
      </c>
      <c r="D15" s="31">
        <f t="shared" si="1"/>
        <v>128.34750537854728</v>
      </c>
      <c r="E15" s="32">
        <v>11201</v>
      </c>
      <c r="F15" s="33">
        <f t="shared" si="0"/>
        <v>11.847156503883568</v>
      </c>
    </row>
    <row r="16" spans="1:6" ht="27.75" customHeight="1">
      <c r="A16" s="29" t="s">
        <v>112</v>
      </c>
      <c r="B16" s="30">
        <v>4221</v>
      </c>
      <c r="C16" s="30">
        <v>4235</v>
      </c>
      <c r="D16" s="31">
        <f t="shared" si="1"/>
        <v>100.33167495854063</v>
      </c>
      <c r="E16" s="32">
        <v>3478</v>
      </c>
      <c r="F16" s="33">
        <f t="shared" si="0"/>
        <v>21.765382403680263</v>
      </c>
    </row>
    <row r="17" spans="1:6" ht="27.75" customHeight="1">
      <c r="A17" s="29" t="s">
        <v>113</v>
      </c>
      <c r="B17" s="30">
        <v>164</v>
      </c>
      <c r="C17" s="30">
        <v>154</v>
      </c>
      <c r="D17" s="31">
        <f t="shared" si="1"/>
        <v>93.90243902439023</v>
      </c>
      <c r="E17" s="32">
        <v>560</v>
      </c>
      <c r="F17" s="33">
        <f t="shared" si="0"/>
        <v>-72.5</v>
      </c>
    </row>
    <row r="18" spans="1:6" ht="27.75" customHeight="1">
      <c r="A18" s="34" t="s">
        <v>174</v>
      </c>
      <c r="B18" s="30">
        <v>23656</v>
      </c>
      <c r="C18" s="30">
        <v>15233</v>
      </c>
      <c r="D18" s="31">
        <f t="shared" si="1"/>
        <v>64.39381129523166</v>
      </c>
      <c r="E18" s="30">
        <v>188</v>
      </c>
      <c r="F18" s="33">
        <f t="shared" si="0"/>
        <v>8002.659574468084</v>
      </c>
    </row>
  </sheetData>
  <mergeCells count="1">
    <mergeCell ref="A1:F1"/>
  </mergeCells>
  <printOptions horizontalCentered="1"/>
  <pageMargins left="0.9840277777777777" right="0.5506944444444445" top="0.7083333333333334" bottom="0.7868055555555555" header="0.3541666666666667" footer="0.4722222222222222"/>
  <pageSetup errors="blank" firstPageNumber="17" useFirstPageNumber="1" horizontalDpi="600" verticalDpi="600" orientation="portrait" paperSize="9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showZeros="0" tabSelected="1" workbookViewId="0" topLeftCell="A1">
      <selection activeCell="K7" sqref="K7"/>
    </sheetView>
  </sheetViews>
  <sheetFormatPr defaultColWidth="9.00390625" defaultRowHeight="14.25"/>
  <cols>
    <col min="1" max="1" width="34.25390625" style="2" customWidth="1"/>
    <col min="2" max="2" width="10.50390625" style="2" customWidth="1"/>
    <col min="3" max="3" width="9.875" style="2" customWidth="1"/>
    <col min="4" max="4" width="10.50390625" style="2" customWidth="1"/>
    <col min="5" max="5" width="9.00390625" style="2" hidden="1" customWidth="1"/>
    <col min="6" max="6" width="9.25390625" style="2" customWidth="1"/>
    <col min="7" max="16384" width="9.00390625" style="2" customWidth="1"/>
  </cols>
  <sheetData>
    <row r="1" spans="1:6" ht="53.25" customHeight="1">
      <c r="A1" s="114" t="s">
        <v>175</v>
      </c>
      <c r="B1" s="114"/>
      <c r="C1" s="114"/>
      <c r="D1" s="114"/>
      <c r="E1" s="114"/>
      <c r="F1" s="114"/>
    </row>
    <row r="2" spans="1:6" ht="18.75" customHeight="1">
      <c r="A2" s="3"/>
      <c r="B2" s="3"/>
      <c r="D2" s="4" t="s">
        <v>21</v>
      </c>
      <c r="E2" s="5"/>
      <c r="F2" s="5"/>
    </row>
    <row r="3" spans="1:6" ht="43.5" customHeight="1">
      <c r="A3" s="6" t="s">
        <v>119</v>
      </c>
      <c r="B3" s="6" t="s">
        <v>23</v>
      </c>
      <c r="C3" s="7" t="s">
        <v>24</v>
      </c>
      <c r="D3" s="8" t="s">
        <v>25</v>
      </c>
      <c r="E3" s="8" t="s">
        <v>26</v>
      </c>
      <c r="F3" s="7" t="s">
        <v>27</v>
      </c>
    </row>
    <row r="4" spans="1:6" s="1" customFormat="1" ht="30" customHeight="1">
      <c r="A4" s="9" t="s">
        <v>120</v>
      </c>
      <c r="B4" s="10">
        <f>SUM(B5:B8)</f>
        <v>300</v>
      </c>
      <c r="C4" s="10">
        <f>SUM(C5:C8)</f>
        <v>621</v>
      </c>
      <c r="D4" s="11">
        <f>C4/B4*100</f>
        <v>206.99999999999997</v>
      </c>
      <c r="E4" s="10">
        <f>SUM(E5:E8)</f>
        <v>300</v>
      </c>
      <c r="F4" s="12">
        <f>IF(E4&lt;&gt;0,C4/E4*100-100,"")</f>
        <v>106.99999999999997</v>
      </c>
    </row>
    <row r="5" spans="1:6" ht="30" customHeight="1">
      <c r="A5" s="13" t="s">
        <v>121</v>
      </c>
      <c r="B5" s="14"/>
      <c r="C5" s="14">
        <v>26</v>
      </c>
      <c r="D5" s="14"/>
      <c r="E5" s="14"/>
      <c r="F5" s="14"/>
    </row>
    <row r="6" spans="1:6" ht="30" customHeight="1">
      <c r="A6" s="13" t="s">
        <v>122</v>
      </c>
      <c r="B6" s="14">
        <v>300</v>
      </c>
      <c r="C6" s="14">
        <v>595</v>
      </c>
      <c r="D6" s="14">
        <f>C6/B6*100</f>
        <v>198.33333333333334</v>
      </c>
      <c r="E6" s="14">
        <v>300</v>
      </c>
      <c r="F6" s="15">
        <f>IF(E6&lt;&gt;0,C6/E6*100-100,"")</f>
        <v>98.33333333333334</v>
      </c>
    </row>
    <row r="7" spans="1:6" ht="30" customHeight="1">
      <c r="A7" s="13" t="s">
        <v>123</v>
      </c>
      <c r="B7" s="14"/>
      <c r="C7" s="14"/>
      <c r="D7" s="14"/>
      <c r="E7" s="14"/>
      <c r="F7" s="14"/>
    </row>
    <row r="8" spans="1:6" ht="30" customHeight="1">
      <c r="A8" s="13" t="s">
        <v>124</v>
      </c>
      <c r="B8" s="14"/>
      <c r="C8" s="14"/>
      <c r="D8" s="14"/>
      <c r="E8" s="14"/>
      <c r="F8" s="14"/>
    </row>
    <row r="9" spans="1:6" ht="30" customHeight="1">
      <c r="A9" s="16" t="s">
        <v>125</v>
      </c>
      <c r="B9" s="17"/>
      <c r="C9" s="14"/>
      <c r="D9" s="14"/>
      <c r="E9" s="14"/>
      <c r="F9" s="14"/>
    </row>
    <row r="10" spans="1:6" ht="30" customHeight="1">
      <c r="A10" s="9" t="s">
        <v>126</v>
      </c>
      <c r="B10" s="10">
        <f>SUM(B11:B15)</f>
        <v>300</v>
      </c>
      <c r="C10" s="10">
        <f>SUM(C11:C15)</f>
        <v>621</v>
      </c>
      <c r="D10" s="11">
        <f>C10/B10*100</f>
        <v>206.99999999999997</v>
      </c>
      <c r="E10" s="10">
        <f>SUM(E11:E15)</f>
        <v>300</v>
      </c>
      <c r="F10" s="12">
        <f>IF(E10&lt;&gt;0,C10/E10*100-100,"")</f>
        <v>106.99999999999997</v>
      </c>
    </row>
    <row r="11" spans="1:6" ht="30" customHeight="1">
      <c r="A11" s="13" t="s">
        <v>127</v>
      </c>
      <c r="B11" s="14"/>
      <c r="C11" s="14"/>
      <c r="D11" s="14"/>
      <c r="E11" s="14"/>
      <c r="F11" s="14"/>
    </row>
    <row r="12" spans="1:6" ht="30" customHeight="1">
      <c r="A12" s="18" t="s">
        <v>128</v>
      </c>
      <c r="B12" s="14"/>
      <c r="C12" s="14"/>
      <c r="D12" s="14"/>
      <c r="E12" s="14">
        <v>54</v>
      </c>
      <c r="F12" s="15"/>
    </row>
    <row r="13" spans="1:6" ht="30" customHeight="1">
      <c r="A13" s="13" t="s">
        <v>129</v>
      </c>
      <c r="B13" s="14"/>
      <c r="C13" s="14"/>
      <c r="D13" s="14"/>
      <c r="E13" s="14"/>
      <c r="F13" s="14"/>
    </row>
    <row r="14" spans="1:6" ht="30" customHeight="1">
      <c r="A14" s="13" t="s">
        <v>63</v>
      </c>
      <c r="B14" s="14"/>
      <c r="C14" s="14"/>
      <c r="D14" s="14"/>
      <c r="E14" s="14"/>
      <c r="F14" s="14"/>
    </row>
    <row r="15" spans="1:6" ht="30" customHeight="1">
      <c r="A15" s="16" t="s">
        <v>130</v>
      </c>
      <c r="B15" s="17">
        <v>300</v>
      </c>
      <c r="C15" s="14">
        <v>621</v>
      </c>
      <c r="D15" s="14">
        <f>C15/B15*100</f>
        <v>206.99999999999997</v>
      </c>
      <c r="E15" s="14">
        <v>246</v>
      </c>
      <c r="F15" s="15">
        <f>IF(E15&lt;&gt;0,C15/E15*100-100,"")</f>
        <v>152.4390243902439</v>
      </c>
    </row>
  </sheetData>
  <mergeCells count="1">
    <mergeCell ref="A1:F1"/>
  </mergeCells>
  <printOptions horizontalCentered="1"/>
  <pageMargins left="0.9840277777777777" right="0.5506944444444445" top="1.4958333333333333" bottom="0.7868055555555555" header="0.39305555555555555" footer="0.5902777777777778"/>
  <pageSetup errors="blank" firstPageNumber="18" useFirstPageNumber="1"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 topLeftCell="A11">
      <selection activeCell="I14" sqref="I14"/>
    </sheetView>
  </sheetViews>
  <sheetFormatPr defaultColWidth="9.00390625" defaultRowHeight="14.25"/>
  <cols>
    <col min="1" max="1" width="33.125" style="55" customWidth="1"/>
    <col min="2" max="2" width="9.875" style="55" customWidth="1"/>
    <col min="3" max="3" width="9.75390625" style="55" customWidth="1"/>
    <col min="4" max="4" width="10.375" style="55" customWidth="1"/>
    <col min="5" max="5" width="9.625" style="55" hidden="1" customWidth="1"/>
    <col min="6" max="6" width="9.625" style="55" customWidth="1"/>
    <col min="7" max="16384" width="9.00390625" style="56" customWidth="1"/>
  </cols>
  <sheetData>
    <row r="1" spans="1:6" ht="30" customHeight="1">
      <c r="A1" s="110" t="s">
        <v>20</v>
      </c>
      <c r="B1" s="110"/>
      <c r="C1" s="110"/>
      <c r="D1" s="110"/>
      <c r="E1" s="110"/>
      <c r="F1" s="110"/>
    </row>
    <row r="2" spans="1:6" ht="18" customHeight="1">
      <c r="A2" s="37"/>
      <c r="B2" s="37"/>
      <c r="C2" s="37"/>
      <c r="D2" s="38"/>
      <c r="E2" s="38"/>
      <c r="F2" s="38"/>
    </row>
    <row r="3" spans="1:6" ht="20.25" customHeight="1">
      <c r="A3" s="39"/>
      <c r="B3" s="39"/>
      <c r="C3" s="39"/>
      <c r="D3" s="111" t="s">
        <v>21</v>
      </c>
      <c r="E3" s="111"/>
      <c r="F3" s="111"/>
    </row>
    <row r="4" spans="1:6" ht="35.25" customHeight="1">
      <c r="A4" s="40" t="s">
        <v>22</v>
      </c>
      <c r="B4" s="40" t="s">
        <v>23</v>
      </c>
      <c r="C4" s="40" t="s">
        <v>24</v>
      </c>
      <c r="D4" s="40" t="s">
        <v>25</v>
      </c>
      <c r="E4" s="40" t="s">
        <v>26</v>
      </c>
      <c r="F4" s="40" t="s">
        <v>27</v>
      </c>
    </row>
    <row r="5" spans="1:8" ht="22.5" customHeight="1">
      <c r="A5" s="66" t="s">
        <v>28</v>
      </c>
      <c r="B5" s="67">
        <f>SUM(B6,B24)</f>
        <v>276400</v>
      </c>
      <c r="C5" s="67">
        <f>SUM(C6,C24)</f>
        <v>278425</v>
      </c>
      <c r="D5" s="12">
        <f aca="true" t="shared" si="0" ref="D5:D31">C5/B5*100</f>
        <v>100.73263386396528</v>
      </c>
      <c r="E5" s="67">
        <f>SUM(E6,E24)</f>
        <v>263250</v>
      </c>
      <c r="F5" s="12">
        <f>IF(E5&lt;&gt;0,C5/E5*100-100,"")</f>
        <v>5.764482431149091</v>
      </c>
      <c r="H5" s="56">
        <f>+H8</f>
        <v>0</v>
      </c>
    </row>
    <row r="6" spans="1:11" ht="22.5" customHeight="1">
      <c r="A6" s="58" t="s">
        <v>29</v>
      </c>
      <c r="B6" s="59">
        <f>SUM(B7:B23)</f>
        <v>144272</v>
      </c>
      <c r="C6" s="59">
        <f>SUM(C7:C23)</f>
        <v>142056</v>
      </c>
      <c r="D6" s="15">
        <f t="shared" si="0"/>
        <v>98.4640124209826</v>
      </c>
      <c r="E6" s="59">
        <f>SUM(E7:E23)</f>
        <v>123067</v>
      </c>
      <c r="F6" s="15">
        <f aca="true" t="shared" si="1" ref="F6:F31">IF(E6&lt;&gt;0,C6/E6*100-100,"")</f>
        <v>15.429806528151332</v>
      </c>
      <c r="H6" s="55"/>
      <c r="I6" s="55"/>
      <c r="K6" s="55"/>
    </row>
    <row r="7" spans="1:9" ht="22.5" customHeight="1">
      <c r="A7" s="60" t="s">
        <v>6</v>
      </c>
      <c r="B7" s="68">
        <v>59287</v>
      </c>
      <c r="C7" s="69">
        <v>56037</v>
      </c>
      <c r="D7" s="15">
        <f t="shared" si="0"/>
        <v>94.51819117175772</v>
      </c>
      <c r="E7" s="69">
        <v>48029</v>
      </c>
      <c r="F7" s="15">
        <f t="shared" si="1"/>
        <v>16.67325990547377</v>
      </c>
      <c r="H7" s="103">
        <f>C7-B7</f>
        <v>-3250</v>
      </c>
      <c r="I7" s="55"/>
    </row>
    <row r="8" spans="1:6" ht="22.5" customHeight="1">
      <c r="A8" s="62" t="s">
        <v>30</v>
      </c>
      <c r="B8" s="68">
        <v>2</v>
      </c>
      <c r="C8" s="69">
        <v>27</v>
      </c>
      <c r="D8" s="15">
        <f t="shared" si="0"/>
        <v>1350</v>
      </c>
      <c r="E8" s="69">
        <v>267</v>
      </c>
      <c r="F8" s="15">
        <f t="shared" si="1"/>
        <v>-89.88764044943821</v>
      </c>
    </row>
    <row r="9" spans="1:9" ht="22.5" customHeight="1">
      <c r="A9" s="62" t="s">
        <v>8</v>
      </c>
      <c r="B9" s="68">
        <v>11656</v>
      </c>
      <c r="C9" s="69">
        <v>11005</v>
      </c>
      <c r="D9" s="15">
        <f t="shared" si="0"/>
        <v>94.41489361702128</v>
      </c>
      <c r="E9" s="69">
        <v>9807</v>
      </c>
      <c r="F9" s="15">
        <f t="shared" si="1"/>
        <v>12.215764250025487</v>
      </c>
      <c r="I9" s="55"/>
    </row>
    <row r="10" spans="1:6" ht="22.5" customHeight="1" hidden="1">
      <c r="A10" s="62" t="s">
        <v>31</v>
      </c>
      <c r="B10" s="68"/>
      <c r="C10" s="69"/>
      <c r="D10" s="15"/>
      <c r="E10" s="69"/>
      <c r="F10" s="15">
        <f t="shared" si="1"/>
      </c>
    </row>
    <row r="11" spans="1:9" ht="22.5" customHeight="1">
      <c r="A11" s="62" t="s">
        <v>9</v>
      </c>
      <c r="B11" s="68">
        <v>4881</v>
      </c>
      <c r="C11" s="69">
        <v>5234</v>
      </c>
      <c r="D11" s="15">
        <f t="shared" si="0"/>
        <v>107.2321245646384</v>
      </c>
      <c r="E11" s="69">
        <v>5149</v>
      </c>
      <c r="F11" s="15">
        <f t="shared" si="1"/>
        <v>1.6508059817440284</v>
      </c>
      <c r="I11" s="55"/>
    </row>
    <row r="12" spans="1:6" ht="22.5" customHeight="1">
      <c r="A12" s="62" t="s">
        <v>32</v>
      </c>
      <c r="B12" s="68">
        <v>2928</v>
      </c>
      <c r="C12" s="72">
        <v>3280</v>
      </c>
      <c r="D12" s="15">
        <f t="shared" si="0"/>
        <v>112.02185792349727</v>
      </c>
      <c r="E12" s="72">
        <v>2707</v>
      </c>
      <c r="F12" s="15">
        <f t="shared" si="1"/>
        <v>21.16734392316218</v>
      </c>
    </row>
    <row r="13" spans="1:6" ht="22.5" customHeight="1" hidden="1">
      <c r="A13" s="62" t="s">
        <v>33</v>
      </c>
      <c r="B13" s="68"/>
      <c r="C13" s="72"/>
      <c r="D13" s="15"/>
      <c r="E13" s="72"/>
      <c r="F13" s="15">
        <f t="shared" si="1"/>
      </c>
    </row>
    <row r="14" spans="1:6" ht="22.5" customHeight="1">
      <c r="A14" s="62" t="s">
        <v>34</v>
      </c>
      <c r="B14" s="68">
        <v>9439</v>
      </c>
      <c r="C14" s="72">
        <v>9843</v>
      </c>
      <c r="D14" s="15">
        <f t="shared" si="0"/>
        <v>104.28011441890031</v>
      </c>
      <c r="E14" s="72">
        <v>8959</v>
      </c>
      <c r="F14" s="15">
        <f t="shared" si="1"/>
        <v>9.867172675521815</v>
      </c>
    </row>
    <row r="15" spans="1:6" ht="22.5" customHeight="1">
      <c r="A15" s="62" t="s">
        <v>35</v>
      </c>
      <c r="B15" s="68">
        <v>6810</v>
      </c>
      <c r="C15" s="72">
        <v>7224</v>
      </c>
      <c r="D15" s="15">
        <f t="shared" si="0"/>
        <v>106.07929515418502</v>
      </c>
      <c r="E15" s="72">
        <v>6255</v>
      </c>
      <c r="F15" s="15">
        <f t="shared" si="1"/>
        <v>15.491606714628304</v>
      </c>
    </row>
    <row r="16" spans="1:6" ht="22.5" customHeight="1">
      <c r="A16" s="62" t="s">
        <v>36</v>
      </c>
      <c r="B16" s="68">
        <v>2895</v>
      </c>
      <c r="C16" s="72">
        <v>2693</v>
      </c>
      <c r="D16" s="15">
        <f t="shared" si="0"/>
        <v>93.02245250431778</v>
      </c>
      <c r="E16" s="72">
        <v>2599</v>
      </c>
      <c r="F16" s="15">
        <f t="shared" si="1"/>
        <v>3.61677568295498</v>
      </c>
    </row>
    <row r="17" spans="1:6" ht="22.5" customHeight="1">
      <c r="A17" s="62" t="s">
        <v>37</v>
      </c>
      <c r="B17" s="68">
        <v>10195</v>
      </c>
      <c r="C17" s="72">
        <v>10135</v>
      </c>
      <c r="D17" s="15">
        <f t="shared" si="0"/>
        <v>99.41147621383031</v>
      </c>
      <c r="E17" s="72">
        <v>10244</v>
      </c>
      <c r="F17" s="15">
        <f t="shared" si="1"/>
        <v>-1.0640374853572894</v>
      </c>
    </row>
    <row r="18" spans="1:6" ht="22.5" customHeight="1">
      <c r="A18" s="62" t="s">
        <v>38</v>
      </c>
      <c r="B18" s="68">
        <v>12710</v>
      </c>
      <c r="C18" s="72">
        <v>19326</v>
      </c>
      <c r="D18" s="15">
        <f t="shared" si="0"/>
        <v>152.0535011801731</v>
      </c>
      <c r="E18" s="72">
        <v>12527</v>
      </c>
      <c r="F18" s="15">
        <f t="shared" si="1"/>
        <v>54.27476650435062</v>
      </c>
    </row>
    <row r="19" spans="1:6" ht="22.5" customHeight="1">
      <c r="A19" s="60" t="s">
        <v>39</v>
      </c>
      <c r="B19" s="68">
        <v>7825</v>
      </c>
      <c r="C19" s="72">
        <v>7951</v>
      </c>
      <c r="D19" s="15">
        <f t="shared" si="0"/>
        <v>101.61022364217251</v>
      </c>
      <c r="E19" s="72">
        <v>7069</v>
      </c>
      <c r="F19" s="15">
        <f t="shared" si="1"/>
        <v>12.477012307257041</v>
      </c>
    </row>
    <row r="20" spans="1:6" ht="22.5" customHeight="1">
      <c r="A20" s="60" t="s">
        <v>40</v>
      </c>
      <c r="B20" s="68">
        <v>5803</v>
      </c>
      <c r="C20" s="69">
        <v>685</v>
      </c>
      <c r="D20" s="15">
        <f t="shared" si="0"/>
        <v>11.804239186627607</v>
      </c>
      <c r="E20" s="69">
        <v>1575</v>
      </c>
      <c r="F20" s="15">
        <f t="shared" si="1"/>
        <v>-56.507936507936506</v>
      </c>
    </row>
    <row r="21" spans="1:6" ht="22.5" customHeight="1">
      <c r="A21" s="60" t="s">
        <v>41</v>
      </c>
      <c r="B21" s="68">
        <v>9240</v>
      </c>
      <c r="C21" s="69">
        <v>8421</v>
      </c>
      <c r="D21" s="15">
        <f t="shared" si="0"/>
        <v>91.13636363636364</v>
      </c>
      <c r="E21" s="69">
        <v>7880</v>
      </c>
      <c r="F21" s="15">
        <f t="shared" si="1"/>
        <v>6.865482233502547</v>
      </c>
    </row>
    <row r="22" spans="1:6" ht="22.5" customHeight="1">
      <c r="A22" s="60" t="s">
        <v>42</v>
      </c>
      <c r="B22" s="68">
        <v>601</v>
      </c>
      <c r="C22" s="69">
        <v>195</v>
      </c>
      <c r="D22" s="15">
        <f t="shared" si="0"/>
        <v>32.4459234608985</v>
      </c>
      <c r="E22" s="69"/>
      <c r="F22" s="15">
        <f t="shared" si="1"/>
      </c>
    </row>
    <row r="23" spans="1:6" ht="22.5" customHeight="1">
      <c r="A23" s="60" t="s">
        <v>43</v>
      </c>
      <c r="B23" s="68"/>
      <c r="C23" s="69"/>
      <c r="D23" s="15"/>
      <c r="E23" s="69"/>
      <c r="F23" s="15">
        <f t="shared" si="1"/>
      </c>
    </row>
    <row r="24" spans="1:6" ht="22.5" customHeight="1">
      <c r="A24" s="74" t="s">
        <v>44</v>
      </c>
      <c r="B24" s="70">
        <f>SUM(B25:B31)</f>
        <v>132128</v>
      </c>
      <c r="C24" s="70">
        <f>SUM(C25:C31)</f>
        <v>136369</v>
      </c>
      <c r="D24" s="15">
        <f t="shared" si="0"/>
        <v>103.20976628723662</v>
      </c>
      <c r="E24" s="70">
        <f>SUM(E25:E31)</f>
        <v>140183</v>
      </c>
      <c r="F24" s="15">
        <f t="shared" si="1"/>
        <v>-2.7207293323726844</v>
      </c>
    </row>
    <row r="25" spans="1:6" ht="22.5" customHeight="1">
      <c r="A25" s="60" t="s">
        <v>45</v>
      </c>
      <c r="B25" s="68">
        <v>19952</v>
      </c>
      <c r="C25" s="69">
        <v>21716</v>
      </c>
      <c r="D25" s="15">
        <f t="shared" si="0"/>
        <v>108.841218925421</v>
      </c>
      <c r="E25" s="69">
        <v>20621</v>
      </c>
      <c r="F25" s="15">
        <f t="shared" si="1"/>
        <v>5.310120750691041</v>
      </c>
    </row>
    <row r="26" spans="1:6" ht="22.5" customHeight="1">
      <c r="A26" s="62" t="s">
        <v>46</v>
      </c>
      <c r="B26" s="68">
        <v>46337</v>
      </c>
      <c r="C26" s="69">
        <v>33954</v>
      </c>
      <c r="D26" s="15">
        <f t="shared" si="0"/>
        <v>73.27621555128731</v>
      </c>
      <c r="E26" s="69">
        <v>40152</v>
      </c>
      <c r="F26" s="15">
        <f t="shared" si="1"/>
        <v>-15.436341900777052</v>
      </c>
    </row>
    <row r="27" spans="1:6" ht="22.5" customHeight="1">
      <c r="A27" s="60" t="s">
        <v>47</v>
      </c>
      <c r="B27" s="68">
        <v>17075</v>
      </c>
      <c r="C27" s="72">
        <v>15250</v>
      </c>
      <c r="D27" s="15">
        <f t="shared" si="0"/>
        <v>89.31185944363104</v>
      </c>
      <c r="E27" s="72">
        <v>17474</v>
      </c>
      <c r="F27" s="15">
        <f t="shared" si="1"/>
        <v>-12.727480828659722</v>
      </c>
    </row>
    <row r="28" spans="1:6" ht="22.5" customHeight="1">
      <c r="A28" s="60" t="s">
        <v>48</v>
      </c>
      <c r="B28" s="68"/>
      <c r="C28" s="72">
        <v>1901</v>
      </c>
      <c r="D28" s="15"/>
      <c r="E28" s="72">
        <v>41</v>
      </c>
      <c r="F28" s="15">
        <f t="shared" si="1"/>
        <v>4536.585365853659</v>
      </c>
    </row>
    <row r="29" spans="1:6" ht="22.5" customHeight="1">
      <c r="A29" s="60" t="s">
        <v>49</v>
      </c>
      <c r="B29" s="68">
        <v>34938</v>
      </c>
      <c r="C29" s="72">
        <v>48278</v>
      </c>
      <c r="D29" s="15">
        <f t="shared" si="0"/>
        <v>138.1819222622932</v>
      </c>
      <c r="E29" s="72">
        <v>45833</v>
      </c>
      <c r="F29" s="15">
        <f t="shared" si="1"/>
        <v>5.334584251521818</v>
      </c>
    </row>
    <row r="30" spans="1:6" ht="22.5" customHeight="1">
      <c r="A30" s="75" t="s">
        <v>50</v>
      </c>
      <c r="B30" s="68">
        <v>3636</v>
      </c>
      <c r="C30" s="61">
        <v>3613</v>
      </c>
      <c r="D30" s="15">
        <f t="shared" si="0"/>
        <v>99.36743674367436</v>
      </c>
      <c r="E30" s="61">
        <v>5206</v>
      </c>
      <c r="F30" s="15">
        <f t="shared" si="1"/>
        <v>-30.59930849020361</v>
      </c>
    </row>
    <row r="31" spans="1:6" ht="22.5" customHeight="1">
      <c r="A31" s="60" t="s">
        <v>51</v>
      </c>
      <c r="B31" s="61">
        <v>10190</v>
      </c>
      <c r="C31" s="61">
        <v>11657</v>
      </c>
      <c r="D31" s="15">
        <f t="shared" si="0"/>
        <v>114.39646712463198</v>
      </c>
      <c r="E31" s="61">
        <v>10856</v>
      </c>
      <c r="F31" s="15">
        <f t="shared" si="1"/>
        <v>7.378408253500382</v>
      </c>
    </row>
  </sheetData>
  <mergeCells count="2">
    <mergeCell ref="A1:F1"/>
    <mergeCell ref="D3:F3"/>
  </mergeCells>
  <printOptions horizontalCentered="1" verticalCentered="1"/>
  <pageMargins left="0.9840277777777777" right="0.5506944444444445" top="0.7083333333333334" bottom="0.7868055555555555" header="0.3541666666666667" footer="0.4722222222222222"/>
  <pageSetup errors="blank" firstPageNumber="6" useFirstPageNumber="1" horizontalDpi="600" verticalDpi="600" orientation="portrait" paperSize="9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8">
      <selection activeCell="C25" sqref="C25"/>
    </sheetView>
  </sheetViews>
  <sheetFormatPr defaultColWidth="9.00390625" defaultRowHeight="14.25"/>
  <cols>
    <col min="1" max="1" width="30.625" style="55" customWidth="1"/>
    <col min="2" max="4" width="10.625" style="55" customWidth="1"/>
    <col min="5" max="5" width="10.625" style="55" hidden="1" customWidth="1"/>
    <col min="6" max="6" width="10.625" style="55" customWidth="1"/>
    <col min="7" max="16384" width="9.00390625" style="56" customWidth="1"/>
  </cols>
  <sheetData>
    <row r="1" spans="1:6" ht="30" customHeight="1">
      <c r="A1" s="110" t="s">
        <v>52</v>
      </c>
      <c r="B1" s="110"/>
      <c r="C1" s="110"/>
      <c r="D1" s="110"/>
      <c r="E1" s="110"/>
      <c r="F1" s="110"/>
    </row>
    <row r="2" spans="1:6" ht="16.5" customHeight="1">
      <c r="A2" s="37"/>
      <c r="B2" s="37"/>
      <c r="C2" s="37"/>
      <c r="D2" s="38"/>
      <c r="E2" s="38"/>
      <c r="F2" s="38"/>
    </row>
    <row r="3" spans="1:6" ht="20.25" customHeight="1">
      <c r="A3" s="39"/>
      <c r="B3" s="39"/>
      <c r="C3" s="39"/>
      <c r="D3" s="111" t="s">
        <v>21</v>
      </c>
      <c r="E3" s="111"/>
      <c r="F3" s="111"/>
    </row>
    <row r="4" spans="1:6" ht="36" customHeight="1">
      <c r="A4" s="40" t="s">
        <v>22</v>
      </c>
      <c r="B4" s="40" t="s">
        <v>53</v>
      </c>
      <c r="C4" s="40" t="s">
        <v>24</v>
      </c>
      <c r="D4" s="40" t="s">
        <v>25</v>
      </c>
      <c r="E4" s="40" t="s">
        <v>26</v>
      </c>
      <c r="F4" s="40" t="s">
        <v>27</v>
      </c>
    </row>
    <row r="5" spans="1:6" ht="22.5" customHeight="1">
      <c r="A5" s="74" t="s">
        <v>54</v>
      </c>
      <c r="B5" s="59">
        <f>SUM(B6:B25)</f>
        <v>1612262</v>
      </c>
      <c r="C5" s="59">
        <f>SUM(C6:C25)</f>
        <v>1612158</v>
      </c>
      <c r="D5" s="15">
        <f>C5/B5*100</f>
        <v>99.99354943551359</v>
      </c>
      <c r="E5" s="59">
        <f>SUM(E6:E25)</f>
        <v>1576454</v>
      </c>
      <c r="F5" s="15">
        <f>IF(E5&lt;&gt;0,C5/E5*100-100,"")</f>
        <v>2.2648298015673305</v>
      </c>
    </row>
    <row r="6" spans="1:6" ht="22.5" customHeight="1">
      <c r="A6" s="60" t="s">
        <v>55</v>
      </c>
      <c r="B6" s="68">
        <v>164250</v>
      </c>
      <c r="C6" s="69">
        <v>164250</v>
      </c>
      <c r="D6" s="15">
        <f>C6/B6*100</f>
        <v>100</v>
      </c>
      <c r="E6" s="69">
        <v>131261</v>
      </c>
      <c r="F6" s="15">
        <f aca="true" t="shared" si="0" ref="F6:F25">IF(E6&lt;&gt;0,C6/E6*100-100,"")</f>
        <v>25.132369858526133</v>
      </c>
    </row>
    <row r="7" spans="1:6" ht="22.5" customHeight="1" hidden="1">
      <c r="A7" s="62" t="s">
        <v>56</v>
      </c>
      <c r="B7" s="68">
        <v>0</v>
      </c>
      <c r="C7" s="69">
        <v>0</v>
      </c>
      <c r="D7" s="15"/>
      <c r="E7" s="69">
        <v>0</v>
      </c>
      <c r="F7" s="15">
        <f t="shared" si="0"/>
      </c>
    </row>
    <row r="8" spans="1:6" ht="22.5" customHeight="1">
      <c r="A8" s="62" t="s">
        <v>57</v>
      </c>
      <c r="B8" s="68">
        <v>454</v>
      </c>
      <c r="C8" s="69">
        <v>454</v>
      </c>
      <c r="D8" s="15">
        <f aca="true" t="shared" si="1" ref="D8:D25">C8/B8*100</f>
        <v>100</v>
      </c>
      <c r="E8" s="69">
        <v>500</v>
      </c>
      <c r="F8" s="15">
        <f t="shared" si="0"/>
        <v>-9.200000000000003</v>
      </c>
    </row>
    <row r="9" spans="1:6" ht="22.5" customHeight="1">
      <c r="A9" s="62" t="s">
        <v>58</v>
      </c>
      <c r="B9" s="68">
        <v>59800</v>
      </c>
      <c r="C9" s="69">
        <v>59775</v>
      </c>
      <c r="D9" s="15">
        <f t="shared" si="1"/>
        <v>99.95819397993311</v>
      </c>
      <c r="E9" s="69">
        <v>56137</v>
      </c>
      <c r="F9" s="15">
        <f t="shared" si="0"/>
        <v>6.480574309279092</v>
      </c>
    </row>
    <row r="10" spans="1:6" ht="22.5" customHeight="1">
      <c r="A10" s="62" t="s">
        <v>10</v>
      </c>
      <c r="B10" s="68">
        <v>227915</v>
      </c>
      <c r="C10" s="69">
        <v>227915</v>
      </c>
      <c r="D10" s="15">
        <f t="shared" si="1"/>
        <v>100</v>
      </c>
      <c r="E10" s="69">
        <v>234646</v>
      </c>
      <c r="F10" s="15">
        <f t="shared" si="0"/>
        <v>-2.868576493952588</v>
      </c>
    </row>
    <row r="11" spans="1:6" ht="22.5" customHeight="1">
      <c r="A11" s="62" t="s">
        <v>11</v>
      </c>
      <c r="B11" s="68">
        <v>7321</v>
      </c>
      <c r="C11" s="69">
        <v>7321</v>
      </c>
      <c r="D11" s="15">
        <f t="shared" si="1"/>
        <v>100</v>
      </c>
      <c r="E11" s="69">
        <v>6798</v>
      </c>
      <c r="F11" s="15">
        <f t="shared" si="0"/>
        <v>7.6934392468373005</v>
      </c>
    </row>
    <row r="12" spans="1:6" ht="22.5" customHeight="1">
      <c r="A12" s="62" t="s">
        <v>12</v>
      </c>
      <c r="B12" s="68">
        <v>37019</v>
      </c>
      <c r="C12" s="69">
        <v>37019</v>
      </c>
      <c r="D12" s="15">
        <f t="shared" si="1"/>
        <v>100</v>
      </c>
      <c r="E12" s="69">
        <v>29198</v>
      </c>
      <c r="F12" s="15">
        <f t="shared" si="0"/>
        <v>26.786081238441</v>
      </c>
    </row>
    <row r="13" spans="1:6" ht="22.5" customHeight="1">
      <c r="A13" s="62" t="s">
        <v>13</v>
      </c>
      <c r="B13" s="68">
        <v>168987</v>
      </c>
      <c r="C13" s="69">
        <v>168987</v>
      </c>
      <c r="D13" s="15">
        <f t="shared" si="1"/>
        <v>100</v>
      </c>
      <c r="E13" s="69">
        <v>173593</v>
      </c>
      <c r="F13" s="15">
        <f t="shared" si="0"/>
        <v>-2.653332795677244</v>
      </c>
    </row>
    <row r="14" spans="1:6" ht="22.5" customHeight="1">
      <c r="A14" s="62" t="s">
        <v>14</v>
      </c>
      <c r="B14" s="68">
        <v>151458</v>
      </c>
      <c r="C14" s="69">
        <v>151458</v>
      </c>
      <c r="D14" s="15">
        <f t="shared" si="1"/>
        <v>100</v>
      </c>
      <c r="E14" s="69">
        <v>145656</v>
      </c>
      <c r="F14" s="15">
        <f t="shared" si="0"/>
        <v>3.9833580491019944</v>
      </c>
    </row>
    <row r="15" spans="1:6" ht="22.5" customHeight="1">
      <c r="A15" s="62" t="s">
        <v>15</v>
      </c>
      <c r="B15" s="68">
        <v>238383</v>
      </c>
      <c r="C15" s="69">
        <v>238352</v>
      </c>
      <c r="D15" s="15">
        <f t="shared" si="1"/>
        <v>99.98699571697645</v>
      </c>
      <c r="E15" s="69">
        <v>150188</v>
      </c>
      <c r="F15" s="15">
        <f t="shared" si="0"/>
        <v>58.70242629238024</v>
      </c>
    </row>
    <row r="16" spans="1:6" ht="22.5" customHeight="1">
      <c r="A16" s="62" t="s">
        <v>16</v>
      </c>
      <c r="B16" s="68">
        <v>58426</v>
      </c>
      <c r="C16" s="69">
        <v>58426</v>
      </c>
      <c r="D16" s="15">
        <f t="shared" si="1"/>
        <v>100</v>
      </c>
      <c r="E16" s="69">
        <v>61919</v>
      </c>
      <c r="F16" s="15">
        <f t="shared" si="0"/>
        <v>-5.641240976113963</v>
      </c>
    </row>
    <row r="17" spans="1:6" ht="22.5" customHeight="1">
      <c r="A17" s="62" t="s">
        <v>17</v>
      </c>
      <c r="B17" s="68">
        <v>258690</v>
      </c>
      <c r="C17" s="69">
        <v>258642</v>
      </c>
      <c r="D17" s="15">
        <f t="shared" si="1"/>
        <v>99.9814449727473</v>
      </c>
      <c r="E17" s="69">
        <v>285810</v>
      </c>
      <c r="F17" s="15">
        <f t="shared" si="0"/>
        <v>-9.50561561876772</v>
      </c>
    </row>
    <row r="18" spans="1:6" ht="22.5" customHeight="1">
      <c r="A18" s="62" t="s">
        <v>18</v>
      </c>
      <c r="B18" s="68">
        <v>29022</v>
      </c>
      <c r="C18" s="69">
        <v>29022</v>
      </c>
      <c r="D18" s="15">
        <f t="shared" si="1"/>
        <v>100</v>
      </c>
      <c r="E18" s="69">
        <v>85529</v>
      </c>
      <c r="F18" s="15">
        <f t="shared" si="0"/>
        <v>-66.06764956915198</v>
      </c>
    </row>
    <row r="19" spans="1:6" ht="22.5" customHeight="1">
      <c r="A19" s="60" t="s">
        <v>59</v>
      </c>
      <c r="B19" s="68">
        <v>14891</v>
      </c>
      <c r="C19" s="69">
        <v>14891</v>
      </c>
      <c r="D19" s="15">
        <f t="shared" si="1"/>
        <v>100</v>
      </c>
      <c r="E19" s="69">
        <v>33336</v>
      </c>
      <c r="F19" s="15">
        <f t="shared" si="0"/>
        <v>-55.33057355411567</v>
      </c>
    </row>
    <row r="20" spans="1:6" ht="22.5" customHeight="1">
      <c r="A20" s="60" t="s">
        <v>60</v>
      </c>
      <c r="B20" s="68">
        <v>12964</v>
      </c>
      <c r="C20" s="69">
        <v>12964</v>
      </c>
      <c r="D20" s="15">
        <f t="shared" si="1"/>
        <v>100</v>
      </c>
      <c r="E20" s="69">
        <v>10959</v>
      </c>
      <c r="F20" s="15">
        <f t="shared" si="0"/>
        <v>18.295464914681986</v>
      </c>
    </row>
    <row r="21" spans="1:6" ht="22.5" customHeight="1">
      <c r="A21" s="60" t="s">
        <v>61</v>
      </c>
      <c r="B21" s="68">
        <v>52028</v>
      </c>
      <c r="C21" s="69">
        <v>52028</v>
      </c>
      <c r="D21" s="15">
        <f t="shared" si="1"/>
        <v>100</v>
      </c>
      <c r="E21" s="69">
        <v>62845</v>
      </c>
      <c r="F21" s="15">
        <f t="shared" si="0"/>
        <v>-17.21218871827513</v>
      </c>
    </row>
    <row r="22" spans="1:6" ht="22.5" customHeight="1">
      <c r="A22" s="63" t="s">
        <v>19</v>
      </c>
      <c r="B22" s="101">
        <v>95576</v>
      </c>
      <c r="C22" s="101">
        <v>95576</v>
      </c>
      <c r="D22" s="64">
        <f t="shared" si="1"/>
        <v>100</v>
      </c>
      <c r="E22" s="101">
        <v>89381</v>
      </c>
      <c r="F22" s="64">
        <f t="shared" si="0"/>
        <v>6.931003233349358</v>
      </c>
    </row>
    <row r="23" spans="1:6" ht="22.5" customHeight="1">
      <c r="A23" s="60" t="s">
        <v>62</v>
      </c>
      <c r="B23" s="68">
        <v>8873</v>
      </c>
      <c r="C23" s="69">
        <v>8873</v>
      </c>
      <c r="D23" s="15">
        <f t="shared" si="1"/>
        <v>100</v>
      </c>
      <c r="E23" s="69">
        <v>4528</v>
      </c>
      <c r="F23" s="15">
        <f t="shared" si="0"/>
        <v>95.95848056537102</v>
      </c>
    </row>
    <row r="24" spans="1:6" ht="22.5" customHeight="1">
      <c r="A24" s="60" t="s">
        <v>63</v>
      </c>
      <c r="B24" s="68">
        <v>13991</v>
      </c>
      <c r="C24" s="69">
        <v>13991</v>
      </c>
      <c r="D24" s="15">
        <f t="shared" si="1"/>
        <v>100</v>
      </c>
      <c r="E24" s="69">
        <v>4821</v>
      </c>
      <c r="F24" s="15">
        <f t="shared" si="0"/>
        <v>190.2095001037129</v>
      </c>
    </row>
    <row r="25" spans="1:6" ht="22.5" customHeight="1">
      <c r="A25" s="60" t="s">
        <v>64</v>
      </c>
      <c r="B25" s="68">
        <v>12214</v>
      </c>
      <c r="C25" s="69">
        <v>12214</v>
      </c>
      <c r="D25" s="15">
        <f t="shared" si="1"/>
        <v>100</v>
      </c>
      <c r="E25" s="69">
        <v>9349</v>
      </c>
      <c r="F25" s="15">
        <f t="shared" si="0"/>
        <v>30.6449887688523</v>
      </c>
    </row>
    <row r="26" ht="20.25" customHeight="1"/>
    <row r="28" spans="3:6" ht="15.75">
      <c r="C28" s="56"/>
      <c r="D28" s="56"/>
      <c r="E28" s="56"/>
      <c r="F28" s="56"/>
    </row>
    <row r="29" spans="3:6" ht="15.75">
      <c r="C29" s="56"/>
      <c r="D29" s="56"/>
      <c r="E29" s="56"/>
      <c r="F29" s="56"/>
    </row>
    <row r="30" spans="3:6" ht="15.75">
      <c r="C30" s="56"/>
      <c r="D30" s="56"/>
      <c r="E30" s="102"/>
      <c r="F30" s="56"/>
    </row>
    <row r="31" spans="3:6" ht="15.75">
      <c r="C31" s="56"/>
      <c r="D31" s="56"/>
      <c r="E31" s="56"/>
      <c r="F31" s="56"/>
    </row>
    <row r="32" spans="3:6" ht="15.75">
      <c r="C32" s="56"/>
      <c r="D32" s="56"/>
      <c r="E32" s="56"/>
      <c r="F32" s="56"/>
    </row>
    <row r="33" spans="3:6" ht="15.75">
      <c r="C33" s="56"/>
      <c r="D33" s="56"/>
      <c r="E33" s="56"/>
      <c r="F33" s="56"/>
    </row>
    <row r="34" spans="3:6" ht="15.75">
      <c r="C34" s="56"/>
      <c r="D34" s="56"/>
      <c r="E34" s="56"/>
      <c r="F34" s="56"/>
    </row>
    <row r="35" spans="3:6" ht="15.75">
      <c r="C35" s="56"/>
      <c r="D35" s="56"/>
      <c r="E35" s="56"/>
      <c r="F35" s="56"/>
    </row>
  </sheetData>
  <mergeCells count="2">
    <mergeCell ref="A1:F1"/>
    <mergeCell ref="D3:F3"/>
  </mergeCells>
  <printOptions horizontalCentered="1" verticalCentered="1"/>
  <pageMargins left="0.9840277777777777" right="0.5506944444444445" top="0.7083333333333334" bottom="0.7868055555555555" header="0.3541666666666667" footer="0.4722222222222222"/>
  <pageSetup errors="blank" firstPageNumber="7" useFirstPageNumber="1" horizontalDpi="600" verticalDpi="600" orientation="portrait" paperSize="9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 topLeftCell="A1">
      <selection activeCell="C18" sqref="C18"/>
    </sheetView>
  </sheetViews>
  <sheetFormatPr defaultColWidth="9.00390625" defaultRowHeight="14.25"/>
  <cols>
    <col min="1" max="1" width="33.875" style="0" customWidth="1"/>
    <col min="2" max="2" width="12.00390625" style="0" customWidth="1"/>
    <col min="3" max="3" width="11.00390625" style="0" customWidth="1"/>
    <col min="4" max="4" width="10.50390625" style="0" customWidth="1"/>
    <col min="5" max="5" width="9.00390625" style="0" hidden="1" customWidth="1"/>
    <col min="6" max="6" width="9.625" style="0" customWidth="1"/>
  </cols>
  <sheetData>
    <row r="1" spans="1:6" ht="66.75" customHeight="1">
      <c r="A1" s="112" t="s">
        <v>65</v>
      </c>
      <c r="B1" s="112"/>
      <c r="C1" s="112"/>
      <c r="D1" s="112"/>
      <c r="E1" s="112"/>
      <c r="F1" s="112"/>
    </row>
    <row r="2" spans="1:6" ht="22.5">
      <c r="A2" s="37"/>
      <c r="B2" s="37"/>
      <c r="C2" s="37"/>
      <c r="D2" s="38"/>
      <c r="E2" s="38"/>
      <c r="F2" s="38"/>
    </row>
    <row r="3" spans="1:6" ht="29.25" customHeight="1">
      <c r="A3" s="39"/>
      <c r="B3" s="39"/>
      <c r="C3" s="39"/>
      <c r="D3" s="111" t="s">
        <v>21</v>
      </c>
      <c r="E3" s="111"/>
      <c r="F3" s="111"/>
    </row>
    <row r="4" spans="1:6" ht="33" customHeight="1">
      <c r="A4" s="40" t="s">
        <v>22</v>
      </c>
      <c r="B4" s="40" t="s">
        <v>23</v>
      </c>
      <c r="C4" s="40" t="s">
        <v>24</v>
      </c>
      <c r="D4" s="40" t="s">
        <v>25</v>
      </c>
      <c r="E4" s="40" t="s">
        <v>26</v>
      </c>
      <c r="F4" s="40" t="s">
        <v>27</v>
      </c>
    </row>
    <row r="5" spans="1:8" s="36" customFormat="1" ht="30" customHeight="1">
      <c r="A5" s="41" t="s">
        <v>66</v>
      </c>
      <c r="B5" s="26">
        <f>SUM(B6:B18)</f>
        <v>106500</v>
      </c>
      <c r="C5" s="26">
        <f>SUM(C6:C18)</f>
        <v>114122</v>
      </c>
      <c r="D5" s="35">
        <f>IF(B5&lt;&gt;0,C5/B5*100,"")</f>
        <v>107.15680751173709</v>
      </c>
      <c r="E5" s="26">
        <f>SUM(E6:E18)</f>
        <v>125383</v>
      </c>
      <c r="F5" s="35">
        <f>IF(E5&lt;&gt;0,C5/E5*100-100,"")</f>
        <v>-8.981281353931564</v>
      </c>
      <c r="H5" s="36">
        <v>125383</v>
      </c>
    </row>
    <row r="6" spans="1:6" ht="30" customHeight="1">
      <c r="A6" s="42" t="s">
        <v>67</v>
      </c>
      <c r="B6" s="43"/>
      <c r="C6" s="43"/>
      <c r="D6" s="44">
        <f aca="true" t="shared" si="0" ref="D6:D18">IF(B6&lt;&gt;0,C6/B6*100,"")</f>
      </c>
      <c r="E6" s="43">
        <v>99</v>
      </c>
      <c r="F6" s="44"/>
    </row>
    <row r="7" spans="1:6" ht="30" customHeight="1" hidden="1">
      <c r="A7" s="42" t="s">
        <v>68</v>
      </c>
      <c r="B7" s="43"/>
      <c r="C7" s="43"/>
      <c r="D7" s="44">
        <f t="shared" si="0"/>
      </c>
      <c r="E7" s="43"/>
      <c r="F7" s="44">
        <f aca="true" t="shared" si="1" ref="F7:F18">IF(E7&lt;&gt;0,C7/E7*100-100,"")</f>
      </c>
    </row>
    <row r="8" spans="1:6" ht="30" customHeight="1" hidden="1">
      <c r="A8" s="42" t="s">
        <v>69</v>
      </c>
      <c r="B8" s="43"/>
      <c r="C8" s="43"/>
      <c r="D8" s="44">
        <f t="shared" si="0"/>
      </c>
      <c r="E8" s="43"/>
      <c r="F8" s="44">
        <f t="shared" si="1"/>
      </c>
    </row>
    <row r="9" spans="1:6" ht="30" customHeight="1" hidden="1">
      <c r="A9" s="42" t="s">
        <v>70</v>
      </c>
      <c r="B9" s="43"/>
      <c r="C9" s="43"/>
      <c r="D9" s="44">
        <f t="shared" si="0"/>
      </c>
      <c r="E9" s="43"/>
      <c r="F9" s="44">
        <f t="shared" si="1"/>
      </c>
    </row>
    <row r="10" spans="1:6" ht="30" customHeight="1" hidden="1">
      <c r="A10" s="42" t="s">
        <v>51</v>
      </c>
      <c r="B10" s="43"/>
      <c r="C10" s="43"/>
      <c r="D10" s="44">
        <f t="shared" si="0"/>
      </c>
      <c r="E10" s="43"/>
      <c r="F10" s="44">
        <f t="shared" si="1"/>
      </c>
    </row>
    <row r="11" spans="1:6" ht="30" customHeight="1">
      <c r="A11" s="42" t="s">
        <v>71</v>
      </c>
      <c r="B11" s="43"/>
      <c r="C11" s="43"/>
      <c r="D11" s="44">
        <f t="shared" si="0"/>
      </c>
      <c r="E11" s="43">
        <v>94</v>
      </c>
      <c r="F11" s="44"/>
    </row>
    <row r="12" spans="1:6" ht="30" customHeight="1">
      <c r="A12" s="42" t="s">
        <v>72</v>
      </c>
      <c r="B12" s="43">
        <v>4825</v>
      </c>
      <c r="C12" s="43">
        <v>5408</v>
      </c>
      <c r="D12" s="44">
        <f t="shared" si="0"/>
        <v>112.08290155440415</v>
      </c>
      <c r="E12" s="43">
        <v>6616</v>
      </c>
      <c r="F12" s="44">
        <f t="shared" si="1"/>
        <v>-18.25876662636034</v>
      </c>
    </row>
    <row r="13" spans="1:6" ht="30" customHeight="1">
      <c r="A13" s="42" t="s">
        <v>73</v>
      </c>
      <c r="B13" s="43">
        <v>399</v>
      </c>
      <c r="C13" s="43">
        <v>608</v>
      </c>
      <c r="D13" s="44">
        <f t="shared" si="0"/>
        <v>152.38095238095238</v>
      </c>
      <c r="E13" s="43">
        <v>1152</v>
      </c>
      <c r="F13" s="44">
        <f t="shared" si="1"/>
        <v>-47.22222222222222</v>
      </c>
    </row>
    <row r="14" spans="1:6" ht="30" customHeight="1">
      <c r="A14" s="42" t="s">
        <v>74</v>
      </c>
      <c r="B14" s="43">
        <v>96859</v>
      </c>
      <c r="C14" s="43">
        <v>102631</v>
      </c>
      <c r="D14" s="44">
        <f t="shared" si="0"/>
        <v>105.95917777387749</v>
      </c>
      <c r="E14" s="43">
        <v>111711</v>
      </c>
      <c r="F14" s="44">
        <f t="shared" si="1"/>
        <v>-8.128116300095783</v>
      </c>
    </row>
    <row r="15" spans="1:6" ht="30" customHeight="1">
      <c r="A15" s="42" t="s">
        <v>75</v>
      </c>
      <c r="B15" s="43">
        <v>2197</v>
      </c>
      <c r="C15" s="43">
        <v>2825</v>
      </c>
      <c r="D15" s="44">
        <f t="shared" si="0"/>
        <v>128.58443331816113</v>
      </c>
      <c r="E15" s="43">
        <v>3245</v>
      </c>
      <c r="F15" s="44">
        <f t="shared" si="1"/>
        <v>-12.942989214175654</v>
      </c>
    </row>
    <row r="16" spans="1:6" ht="30" customHeight="1">
      <c r="A16" s="42" t="s">
        <v>76</v>
      </c>
      <c r="B16" s="43">
        <v>1420</v>
      </c>
      <c r="C16" s="43">
        <v>1947</v>
      </c>
      <c r="D16" s="44">
        <f t="shared" si="0"/>
        <v>137.11267605633805</v>
      </c>
      <c r="E16" s="43">
        <v>1560</v>
      </c>
      <c r="F16" s="44">
        <f t="shared" si="1"/>
        <v>24.807692307692307</v>
      </c>
    </row>
    <row r="17" spans="1:6" ht="30" customHeight="1" hidden="1">
      <c r="A17" s="42" t="s">
        <v>77</v>
      </c>
      <c r="B17" s="43"/>
      <c r="C17" s="43"/>
      <c r="D17" s="44">
        <f t="shared" si="0"/>
      </c>
      <c r="E17" s="43"/>
      <c r="F17" s="44">
        <f t="shared" si="1"/>
      </c>
    </row>
    <row r="18" spans="1:6" ht="30" customHeight="1">
      <c r="A18" s="42" t="s">
        <v>78</v>
      </c>
      <c r="B18" s="43">
        <v>800</v>
      </c>
      <c r="C18" s="43">
        <v>703</v>
      </c>
      <c r="D18" s="44">
        <f t="shared" si="0"/>
        <v>87.875</v>
      </c>
      <c r="E18" s="43">
        <v>906</v>
      </c>
      <c r="F18" s="44">
        <f t="shared" si="1"/>
        <v>-22.406181015452546</v>
      </c>
    </row>
  </sheetData>
  <mergeCells count="2">
    <mergeCell ref="A1:F1"/>
    <mergeCell ref="D3:F3"/>
  </mergeCells>
  <printOptions horizontalCentered="1"/>
  <pageMargins left="0.9840277777777777" right="0.5506944444444445" top="1.3777777777777778" bottom="0.7868055555555555" header="0.39305555555555555" footer="0.4722222222222222"/>
  <pageSetup errors="blank" firstPageNumber="8" useFirstPageNumber="1" horizontalDpi="600" verticalDpi="600" orientation="portrait" paperSize="9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Zeros="0" workbookViewId="0" topLeftCell="A1">
      <selection activeCell="D22" sqref="D22"/>
    </sheetView>
  </sheetViews>
  <sheetFormatPr defaultColWidth="9.00390625" defaultRowHeight="14.25"/>
  <cols>
    <col min="1" max="1" width="34.875" style="0" customWidth="1"/>
    <col min="2" max="3" width="10.875" style="0" customWidth="1"/>
    <col min="4" max="4" width="10.25390625" style="0" customWidth="1"/>
    <col min="5" max="5" width="9.00390625" style="77" hidden="1" customWidth="1"/>
    <col min="6" max="6" width="9.625" style="0" customWidth="1"/>
  </cols>
  <sheetData>
    <row r="1" spans="1:6" ht="54" customHeight="1">
      <c r="A1" s="110" t="s">
        <v>79</v>
      </c>
      <c r="B1" s="110"/>
      <c r="C1" s="110"/>
      <c r="D1" s="110"/>
      <c r="E1" s="110"/>
      <c r="F1" s="110"/>
    </row>
    <row r="2" spans="1:6" ht="22.5">
      <c r="A2" s="37"/>
      <c r="B2" s="37"/>
      <c r="C2" s="37"/>
      <c r="D2" s="38"/>
      <c r="E2" s="38"/>
      <c r="F2" s="38"/>
    </row>
    <row r="3" spans="1:6" ht="14.25">
      <c r="A3" s="39"/>
      <c r="B3" s="39"/>
      <c r="C3" s="39"/>
      <c r="D3" s="111" t="s">
        <v>21</v>
      </c>
      <c r="E3" s="111"/>
      <c r="F3" s="111"/>
    </row>
    <row r="4" spans="1:6" ht="32.25" customHeight="1">
      <c r="A4" s="97" t="s">
        <v>22</v>
      </c>
      <c r="B4" s="97" t="s">
        <v>53</v>
      </c>
      <c r="C4" s="97" t="s">
        <v>24</v>
      </c>
      <c r="D4" s="97" t="s">
        <v>25</v>
      </c>
      <c r="E4" s="97" t="s">
        <v>26</v>
      </c>
      <c r="F4" s="97" t="s">
        <v>27</v>
      </c>
    </row>
    <row r="5" spans="1:8" s="36" customFormat="1" ht="30" customHeight="1">
      <c r="A5" s="45" t="s">
        <v>80</v>
      </c>
      <c r="B5" s="98">
        <f>SUM(B6:B30)</f>
        <v>230218</v>
      </c>
      <c r="C5" s="98">
        <f>SUM(C6:C30)</f>
        <v>230049</v>
      </c>
      <c r="D5" s="35">
        <f>IF(B5&lt;&gt;0,C5/B5*100,"")</f>
        <v>99.92659131779443</v>
      </c>
      <c r="E5" s="98">
        <f>SUM(E6:E30)</f>
        <v>192580</v>
      </c>
      <c r="F5" s="47">
        <f>IF(E5&lt;&gt;0,C5/E5*100-100,"")</f>
        <v>19.45632983695087</v>
      </c>
      <c r="G5" s="36">
        <f>'全市政府基金支出'!C5</f>
        <v>230049</v>
      </c>
      <c r="H5" s="99">
        <v>192580</v>
      </c>
    </row>
    <row r="6" spans="1:9" ht="21" customHeight="1" hidden="1">
      <c r="A6" s="48" t="s">
        <v>81</v>
      </c>
      <c r="B6" s="50"/>
      <c r="C6" s="50"/>
      <c r="D6" s="51">
        <f aca="true" t="shared" si="0" ref="D6:D30">IF(B6&lt;&gt;0,C6/B6*100,"")</f>
      </c>
      <c r="E6" s="50">
        <v>40</v>
      </c>
      <c r="F6" s="51">
        <f aca="true" t="shared" si="1" ref="F6:F30">IF(E6&lt;&gt;0,C6/E6*100-100,"")</f>
        <v>-100</v>
      </c>
      <c r="I6" s="54"/>
    </row>
    <row r="7" spans="1:6" ht="21" customHeight="1">
      <c r="A7" s="48" t="s">
        <v>82</v>
      </c>
      <c r="B7" s="50">
        <v>175</v>
      </c>
      <c r="C7" s="50">
        <v>175</v>
      </c>
      <c r="D7" s="51">
        <f t="shared" si="0"/>
        <v>100</v>
      </c>
      <c r="E7" s="50">
        <v>282</v>
      </c>
      <c r="F7" s="51">
        <f t="shared" si="1"/>
        <v>-37.943262411347526</v>
      </c>
    </row>
    <row r="8" spans="1:6" ht="21" customHeight="1">
      <c r="A8" s="48" t="s">
        <v>83</v>
      </c>
      <c r="B8" s="50">
        <v>176</v>
      </c>
      <c r="C8" s="50">
        <v>176</v>
      </c>
      <c r="D8" s="51">
        <f t="shared" si="0"/>
        <v>100</v>
      </c>
      <c r="E8" s="50">
        <v>180</v>
      </c>
      <c r="F8" s="51">
        <f t="shared" si="1"/>
        <v>-2.2222222222222285</v>
      </c>
    </row>
    <row r="9" spans="1:6" ht="21" customHeight="1" hidden="1">
      <c r="A9" s="48" t="s">
        <v>84</v>
      </c>
      <c r="B9" s="50"/>
      <c r="C9" s="50"/>
      <c r="D9" s="51">
        <f t="shared" si="0"/>
      </c>
      <c r="E9" s="50"/>
      <c r="F9" s="51">
        <f t="shared" si="1"/>
      </c>
    </row>
    <row r="10" spans="1:6" ht="21" customHeight="1" hidden="1">
      <c r="A10" s="48" t="s">
        <v>85</v>
      </c>
      <c r="B10" s="50"/>
      <c r="C10" s="50"/>
      <c r="D10" s="51">
        <f t="shared" si="0"/>
      </c>
      <c r="E10" s="50"/>
      <c r="F10" s="51">
        <f t="shared" si="1"/>
      </c>
    </row>
    <row r="11" spans="1:6" ht="21" customHeight="1">
      <c r="A11" s="48" t="s">
        <v>86</v>
      </c>
      <c r="B11" s="50">
        <f>166789+169</f>
        <v>166958</v>
      </c>
      <c r="C11" s="50">
        <v>166789</v>
      </c>
      <c r="D11" s="51">
        <f t="shared" si="0"/>
        <v>99.89877693791253</v>
      </c>
      <c r="E11" s="50">
        <v>161325</v>
      </c>
      <c r="F11" s="51">
        <f t="shared" si="1"/>
        <v>3.386951805361832</v>
      </c>
    </row>
    <row r="12" spans="1:6" ht="21" customHeight="1">
      <c r="A12" s="48" t="s">
        <v>87</v>
      </c>
      <c r="B12" s="50"/>
      <c r="C12" s="50"/>
      <c r="D12" s="51">
        <f t="shared" si="0"/>
      </c>
      <c r="E12" s="50">
        <v>94</v>
      </c>
      <c r="F12" s="51"/>
    </row>
    <row r="13" spans="1:6" ht="21" customHeight="1">
      <c r="A13" s="48" t="s">
        <v>88</v>
      </c>
      <c r="B13" s="49">
        <v>5155</v>
      </c>
      <c r="C13" s="49">
        <v>5155</v>
      </c>
      <c r="D13" s="51">
        <f t="shared" si="0"/>
        <v>100</v>
      </c>
      <c r="E13" s="49">
        <v>6453</v>
      </c>
      <c r="F13" s="51">
        <f t="shared" si="1"/>
        <v>-20.114675344800872</v>
      </c>
    </row>
    <row r="14" spans="1:6" ht="21" customHeight="1">
      <c r="A14" s="48" t="s">
        <v>89</v>
      </c>
      <c r="B14" s="49">
        <v>338</v>
      </c>
      <c r="C14" s="49">
        <v>338</v>
      </c>
      <c r="D14" s="51">
        <f t="shared" si="0"/>
        <v>100</v>
      </c>
      <c r="E14" s="49">
        <v>176</v>
      </c>
      <c r="F14" s="51">
        <f t="shared" si="1"/>
        <v>92.04545454545453</v>
      </c>
    </row>
    <row r="15" spans="1:6" ht="28.5" hidden="1">
      <c r="A15" s="53" t="s">
        <v>90</v>
      </c>
      <c r="B15" s="49"/>
      <c r="C15" s="49"/>
      <c r="D15" s="51">
        <f t="shared" si="0"/>
      </c>
      <c r="E15" s="49"/>
      <c r="F15" s="51">
        <f t="shared" si="1"/>
      </c>
    </row>
    <row r="16" spans="1:6" ht="21" customHeight="1">
      <c r="A16" s="48" t="s">
        <v>91</v>
      </c>
      <c r="B16" s="49">
        <v>11634</v>
      </c>
      <c r="C16" s="49">
        <v>11634</v>
      </c>
      <c r="D16" s="51">
        <f t="shared" si="0"/>
        <v>100</v>
      </c>
      <c r="E16" s="49">
        <v>3625</v>
      </c>
      <c r="F16" s="51">
        <f t="shared" si="1"/>
        <v>220.93793103448274</v>
      </c>
    </row>
    <row r="17" spans="1:6" ht="21" customHeight="1">
      <c r="A17" s="48" t="s">
        <v>92</v>
      </c>
      <c r="B17" s="49">
        <v>26379</v>
      </c>
      <c r="C17" s="49">
        <v>26379</v>
      </c>
      <c r="D17" s="51">
        <f t="shared" si="0"/>
        <v>100</v>
      </c>
      <c r="E17" s="49">
        <v>1681</v>
      </c>
      <c r="F17" s="51">
        <f t="shared" si="1"/>
        <v>1469.244497323022</v>
      </c>
    </row>
    <row r="18" spans="1:6" ht="21" customHeight="1" hidden="1">
      <c r="A18" s="48" t="s">
        <v>93</v>
      </c>
      <c r="B18" s="49"/>
      <c r="C18" s="49"/>
      <c r="D18" s="51">
        <f t="shared" si="0"/>
      </c>
      <c r="E18" s="49"/>
      <c r="F18" s="51">
        <f t="shared" si="1"/>
      </c>
    </row>
    <row r="19" spans="1:6" ht="21" customHeight="1" hidden="1">
      <c r="A19" s="48" t="s">
        <v>94</v>
      </c>
      <c r="B19" s="50"/>
      <c r="C19" s="50"/>
      <c r="D19" s="51">
        <f t="shared" si="0"/>
      </c>
      <c r="E19" s="50"/>
      <c r="F19" s="51">
        <f t="shared" si="1"/>
      </c>
    </row>
    <row r="20" spans="1:6" ht="21" customHeight="1" hidden="1">
      <c r="A20" s="48" t="s">
        <v>95</v>
      </c>
      <c r="B20" s="50"/>
      <c r="C20" s="50"/>
      <c r="D20" s="51">
        <f t="shared" si="0"/>
      </c>
      <c r="E20" s="50">
        <v>947</v>
      </c>
      <c r="F20" s="51">
        <f t="shared" si="1"/>
        <v>-100</v>
      </c>
    </row>
    <row r="21" spans="1:6" ht="21" customHeight="1" hidden="1">
      <c r="A21" s="48" t="s">
        <v>96</v>
      </c>
      <c r="B21" s="50"/>
      <c r="C21" s="50"/>
      <c r="D21" s="51">
        <f t="shared" si="0"/>
      </c>
      <c r="E21" s="50"/>
      <c r="F21" s="51">
        <f t="shared" si="1"/>
      </c>
    </row>
    <row r="22" spans="1:6" ht="21" customHeight="1">
      <c r="A22" s="48" t="s">
        <v>97</v>
      </c>
      <c r="B22" s="50">
        <v>1075</v>
      </c>
      <c r="C22" s="50">
        <v>1075</v>
      </c>
      <c r="D22" s="51">
        <f t="shared" si="0"/>
        <v>100</v>
      </c>
      <c r="E22" s="50">
        <v>3500</v>
      </c>
      <c r="F22" s="51">
        <f t="shared" si="1"/>
        <v>-69.28571428571428</v>
      </c>
    </row>
    <row r="23" spans="1:6" ht="21" customHeight="1" hidden="1">
      <c r="A23" s="48" t="s">
        <v>98</v>
      </c>
      <c r="B23" s="50"/>
      <c r="C23" s="50"/>
      <c r="D23" s="51">
        <f t="shared" si="0"/>
      </c>
      <c r="E23" s="50"/>
      <c r="F23" s="51">
        <f t="shared" si="1"/>
      </c>
    </row>
    <row r="24" spans="1:6" ht="21" customHeight="1">
      <c r="A24" s="48" t="s">
        <v>99</v>
      </c>
      <c r="B24" s="50">
        <v>862</v>
      </c>
      <c r="C24" s="50">
        <v>862</v>
      </c>
      <c r="D24" s="51">
        <f t="shared" si="0"/>
        <v>100</v>
      </c>
      <c r="E24" s="50">
        <v>806</v>
      </c>
      <c r="F24" s="51">
        <f t="shared" si="1"/>
        <v>6.9478908188585535</v>
      </c>
    </row>
    <row r="25" spans="1:6" ht="21" customHeight="1" hidden="1">
      <c r="A25" s="48" t="s">
        <v>100</v>
      </c>
      <c r="B25" s="50"/>
      <c r="C25" s="50"/>
      <c r="D25" s="51">
        <f t="shared" si="0"/>
      </c>
      <c r="E25" s="50"/>
      <c r="F25" s="51">
        <f t="shared" si="1"/>
      </c>
    </row>
    <row r="26" spans="1:6" ht="21" customHeight="1" hidden="1">
      <c r="A26" s="48" t="s">
        <v>101</v>
      </c>
      <c r="B26" s="50"/>
      <c r="C26" s="50"/>
      <c r="D26" s="51">
        <f t="shared" si="0"/>
      </c>
      <c r="E26" s="50">
        <v>10</v>
      </c>
      <c r="F26" s="51"/>
    </row>
    <row r="27" spans="1:6" ht="21" customHeight="1">
      <c r="A27" s="48" t="s">
        <v>102</v>
      </c>
      <c r="B27" s="50">
        <v>913</v>
      </c>
      <c r="C27" s="50">
        <v>913</v>
      </c>
      <c r="D27" s="51">
        <f t="shared" si="0"/>
        <v>100</v>
      </c>
      <c r="E27" s="50">
        <v>562</v>
      </c>
      <c r="F27" s="51">
        <f t="shared" si="1"/>
        <v>62.45551601423486</v>
      </c>
    </row>
    <row r="28" spans="1:6" ht="21" customHeight="1">
      <c r="A28" s="48" t="s">
        <v>103</v>
      </c>
      <c r="B28" s="50">
        <f>722+10741</f>
        <v>11463</v>
      </c>
      <c r="C28" s="50">
        <f>722+10741</f>
        <v>11463</v>
      </c>
      <c r="D28" s="51">
        <f t="shared" si="0"/>
        <v>100</v>
      </c>
      <c r="E28" s="50">
        <f>754+9248</f>
        <v>10002</v>
      </c>
      <c r="F28" s="51">
        <f t="shared" si="1"/>
        <v>14.607078584283144</v>
      </c>
    </row>
    <row r="29" spans="1:6" ht="21" customHeight="1">
      <c r="A29" s="48" t="s">
        <v>104</v>
      </c>
      <c r="B29" s="50"/>
      <c r="C29" s="50"/>
      <c r="D29" s="51">
        <f t="shared" si="0"/>
      </c>
      <c r="E29" s="50">
        <v>200</v>
      </c>
      <c r="F29" s="51"/>
    </row>
    <row r="30" spans="1:6" ht="21" customHeight="1">
      <c r="A30" s="48" t="s">
        <v>105</v>
      </c>
      <c r="B30" s="50">
        <v>5090</v>
      </c>
      <c r="C30" s="50">
        <v>5090</v>
      </c>
      <c r="D30" s="51">
        <f t="shared" si="0"/>
        <v>100</v>
      </c>
      <c r="E30" s="50">
        <f>2640+57</f>
        <v>2697</v>
      </c>
      <c r="F30" s="51">
        <f t="shared" si="1"/>
        <v>88.72821653689286</v>
      </c>
    </row>
    <row r="32" ht="14.25">
      <c r="B32" s="100"/>
    </row>
    <row r="33" ht="14.25">
      <c r="B33">
        <f>+B5-B32</f>
        <v>230218</v>
      </c>
    </row>
  </sheetData>
  <mergeCells count="2">
    <mergeCell ref="A1:F1"/>
    <mergeCell ref="D3:F3"/>
  </mergeCells>
  <printOptions horizontalCentered="1"/>
  <pageMargins left="0.9840277777777777" right="0.5506944444444445" top="1.3777777777777778" bottom="0.7868055555555555" header="0.3541666666666667" footer="0.4722222222222222"/>
  <pageSetup errors="blank" firstPageNumber="9" useFirstPageNumber="1" horizontalDpi="600" verticalDpi="600" orientation="portrait" paperSize="9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31.00390625" style="19" customWidth="1"/>
    <col min="2" max="2" width="9.25390625" style="19" customWidth="1"/>
    <col min="3" max="3" width="10.50390625" style="19" customWidth="1"/>
    <col min="4" max="4" width="10.75390625" style="19" customWidth="1"/>
    <col min="5" max="5" width="9.00390625" style="19" hidden="1" customWidth="1"/>
    <col min="6" max="6" width="10.625" style="19" customWidth="1"/>
    <col min="7" max="16384" width="9.00390625" style="19" customWidth="1"/>
  </cols>
  <sheetData>
    <row r="1" spans="1:6" ht="47.25" customHeight="1">
      <c r="A1" s="113" t="s">
        <v>106</v>
      </c>
      <c r="B1" s="113"/>
      <c r="C1" s="113"/>
      <c r="D1" s="113"/>
      <c r="E1" s="113"/>
      <c r="F1" s="113"/>
    </row>
    <row r="2" spans="1:6" ht="21.75" customHeight="1" hidden="1">
      <c r="A2" s="95"/>
      <c r="B2" s="95"/>
      <c r="C2" s="95"/>
      <c r="D2" s="95"/>
      <c r="E2" s="95"/>
      <c r="F2" s="95"/>
    </row>
    <row r="3" spans="1:5" ht="24" customHeight="1">
      <c r="A3" s="96"/>
      <c r="D3" s="4" t="s">
        <v>21</v>
      </c>
      <c r="E3" s="4"/>
    </row>
    <row r="4" spans="1:6" ht="47.25" customHeight="1">
      <c r="A4" s="24" t="s">
        <v>107</v>
      </c>
      <c r="B4" s="7" t="s">
        <v>23</v>
      </c>
      <c r="C4" s="7" t="s">
        <v>24</v>
      </c>
      <c r="D4" s="8" t="s">
        <v>25</v>
      </c>
      <c r="E4" s="7" t="s">
        <v>26</v>
      </c>
      <c r="F4" s="7" t="s">
        <v>27</v>
      </c>
    </row>
    <row r="5" spans="1:6" ht="30" customHeight="1">
      <c r="A5" s="25" t="s">
        <v>108</v>
      </c>
      <c r="B5" s="26">
        <f>SUM(B6:B13)</f>
        <v>399440</v>
      </c>
      <c r="C5" s="26">
        <f>SUM(C6:C13)</f>
        <v>408456</v>
      </c>
      <c r="D5" s="35">
        <f>C5/B5*100</f>
        <v>102.25716002403364</v>
      </c>
      <c r="E5" s="26">
        <f>SUM(E6:E13)</f>
        <v>321246</v>
      </c>
      <c r="F5" s="28">
        <f>C5/E5*100-100</f>
        <v>27.147419734409155</v>
      </c>
    </row>
    <row r="6" spans="1:6" ht="30" customHeight="1">
      <c r="A6" s="29" t="s">
        <v>109</v>
      </c>
      <c r="B6" s="30">
        <v>137839</v>
      </c>
      <c r="C6" s="32">
        <v>143007</v>
      </c>
      <c r="D6" s="33">
        <f aca="true" t="shared" si="0" ref="D6:D22">C6/B6*100</f>
        <v>103.74930172157373</v>
      </c>
      <c r="E6" s="32">
        <v>122234</v>
      </c>
      <c r="F6" s="33">
        <f aca="true" t="shared" si="1" ref="F6:F22">C6/E6*100-100</f>
        <v>16.9944532617766</v>
      </c>
    </row>
    <row r="7" spans="1:6" ht="30" customHeight="1">
      <c r="A7" s="29" t="s">
        <v>110</v>
      </c>
      <c r="B7" s="30">
        <v>3905</v>
      </c>
      <c r="C7" s="32">
        <v>4094</v>
      </c>
      <c r="D7" s="33">
        <f t="shared" si="0"/>
        <v>104.83994878361077</v>
      </c>
      <c r="E7" s="32">
        <v>4617</v>
      </c>
      <c r="F7" s="33">
        <f t="shared" si="1"/>
        <v>-11.327701970976818</v>
      </c>
    </row>
    <row r="8" spans="1:6" ht="30" customHeight="1">
      <c r="A8" s="29" t="s">
        <v>111</v>
      </c>
      <c r="B8" s="30">
        <v>48387</v>
      </c>
      <c r="C8" s="32">
        <v>48949</v>
      </c>
      <c r="D8" s="33">
        <f t="shared" si="0"/>
        <v>101.16146898960466</v>
      </c>
      <c r="E8" s="32">
        <v>46581</v>
      </c>
      <c r="F8" s="33">
        <f t="shared" si="1"/>
        <v>5.083617784075045</v>
      </c>
    </row>
    <row r="9" spans="1:6" ht="30" customHeight="1">
      <c r="A9" s="29" t="s">
        <v>112</v>
      </c>
      <c r="B9" s="30">
        <v>3864</v>
      </c>
      <c r="C9" s="32">
        <v>3780</v>
      </c>
      <c r="D9" s="33">
        <f t="shared" si="0"/>
        <v>97.82608695652173</v>
      </c>
      <c r="E9" s="32">
        <v>3854</v>
      </c>
      <c r="F9" s="33">
        <f t="shared" si="1"/>
        <v>-1.9200830306175334</v>
      </c>
    </row>
    <row r="10" spans="1:6" ht="30" customHeight="1">
      <c r="A10" s="29" t="s">
        <v>113</v>
      </c>
      <c r="B10" s="30">
        <v>2412</v>
      </c>
      <c r="C10" s="32">
        <v>2317</v>
      </c>
      <c r="D10" s="33">
        <f t="shared" si="0"/>
        <v>96.06135986733003</v>
      </c>
      <c r="E10" s="32">
        <v>2355</v>
      </c>
      <c r="F10" s="33">
        <f t="shared" si="1"/>
        <v>-1.6135881104033984</v>
      </c>
    </row>
    <row r="11" spans="1:6" ht="30" customHeight="1">
      <c r="A11" s="29" t="s">
        <v>114</v>
      </c>
      <c r="B11" s="30">
        <v>34207</v>
      </c>
      <c r="C11" s="32">
        <v>37244</v>
      </c>
      <c r="D11" s="33">
        <f t="shared" si="0"/>
        <v>108.87829976320636</v>
      </c>
      <c r="E11" s="32">
        <v>32391</v>
      </c>
      <c r="F11" s="33">
        <f t="shared" si="1"/>
        <v>14.982556883084811</v>
      </c>
    </row>
    <row r="12" spans="1:6" ht="30" customHeight="1">
      <c r="A12" s="29" t="s">
        <v>115</v>
      </c>
      <c r="B12" s="30">
        <v>73026</v>
      </c>
      <c r="C12" s="32">
        <v>74355</v>
      </c>
      <c r="D12" s="33">
        <f t="shared" si="0"/>
        <v>101.81989976172869</v>
      </c>
      <c r="E12" s="32">
        <v>67721</v>
      </c>
      <c r="F12" s="33">
        <f t="shared" si="1"/>
        <v>9.796075072724861</v>
      </c>
    </row>
    <row r="13" spans="1:6" ht="30" customHeight="1">
      <c r="A13" s="29" t="s">
        <v>116</v>
      </c>
      <c r="B13" s="30">
        <v>95800</v>
      </c>
      <c r="C13" s="32">
        <v>94710</v>
      </c>
      <c r="D13" s="33">
        <f t="shared" si="0"/>
        <v>98.86221294363257</v>
      </c>
      <c r="E13" s="30">
        <v>41493</v>
      </c>
      <c r="F13" s="33">
        <f t="shared" si="1"/>
        <v>128.2553683753886</v>
      </c>
    </row>
    <row r="14" spans="1:6" ht="30" customHeight="1">
      <c r="A14" s="25" t="s">
        <v>117</v>
      </c>
      <c r="B14" s="26">
        <f>SUM(B15:B22)</f>
        <v>368759</v>
      </c>
      <c r="C14" s="26">
        <f>SUM(C15:C22)</f>
        <v>382852</v>
      </c>
      <c r="D14" s="35">
        <f t="shared" si="0"/>
        <v>103.82173723217602</v>
      </c>
      <c r="E14" s="26">
        <f>SUM(E15:E22)</f>
        <v>339892</v>
      </c>
      <c r="F14" s="35">
        <f t="shared" si="1"/>
        <v>12.639308956962793</v>
      </c>
    </row>
    <row r="15" spans="1:6" ht="30" customHeight="1">
      <c r="A15" s="29" t="s">
        <v>109</v>
      </c>
      <c r="B15" s="30">
        <v>133133</v>
      </c>
      <c r="C15" s="30">
        <v>133859</v>
      </c>
      <c r="D15" s="33">
        <f t="shared" si="0"/>
        <v>100.54531934231183</v>
      </c>
      <c r="E15" s="32">
        <v>118573</v>
      </c>
      <c r="F15" s="33">
        <f t="shared" si="1"/>
        <v>12.891636375903445</v>
      </c>
    </row>
    <row r="16" spans="1:6" ht="30" customHeight="1">
      <c r="A16" s="29" t="s">
        <v>110</v>
      </c>
      <c r="B16" s="30">
        <v>1762</v>
      </c>
      <c r="C16" s="30">
        <v>2350</v>
      </c>
      <c r="D16" s="33">
        <f t="shared" si="0"/>
        <v>133.3711691259932</v>
      </c>
      <c r="E16" s="32">
        <v>2023</v>
      </c>
      <c r="F16" s="33">
        <f t="shared" si="1"/>
        <v>16.164112703905104</v>
      </c>
    </row>
    <row r="17" spans="1:6" ht="30" customHeight="1">
      <c r="A17" s="29" t="s">
        <v>111</v>
      </c>
      <c r="B17" s="30">
        <v>37943</v>
      </c>
      <c r="C17" s="30">
        <v>43906</v>
      </c>
      <c r="D17" s="33">
        <f t="shared" si="0"/>
        <v>115.71567878132988</v>
      </c>
      <c r="E17" s="32">
        <v>38263</v>
      </c>
      <c r="F17" s="33">
        <f t="shared" si="1"/>
        <v>14.747928808509528</v>
      </c>
    </row>
    <row r="18" spans="1:6" ht="30" customHeight="1">
      <c r="A18" s="29" t="s">
        <v>112</v>
      </c>
      <c r="B18" s="30">
        <v>4221</v>
      </c>
      <c r="C18" s="30">
        <v>4235</v>
      </c>
      <c r="D18" s="33">
        <f t="shared" si="0"/>
        <v>100.33167495854063</v>
      </c>
      <c r="E18" s="32">
        <v>3478</v>
      </c>
      <c r="F18" s="33">
        <f t="shared" si="1"/>
        <v>21.765382403680263</v>
      </c>
    </row>
    <row r="19" spans="1:6" ht="30" customHeight="1">
      <c r="A19" s="29" t="s">
        <v>113</v>
      </c>
      <c r="B19" s="30">
        <v>943</v>
      </c>
      <c r="C19" s="30">
        <v>879</v>
      </c>
      <c r="D19" s="33">
        <f t="shared" si="0"/>
        <v>93.21314952279958</v>
      </c>
      <c r="E19" s="32">
        <v>2283</v>
      </c>
      <c r="F19" s="33">
        <f t="shared" si="1"/>
        <v>-61.498028909329825</v>
      </c>
    </row>
    <row r="20" spans="1:6" ht="30" customHeight="1">
      <c r="A20" s="29" t="s">
        <v>114</v>
      </c>
      <c r="B20" s="30">
        <v>33278</v>
      </c>
      <c r="C20" s="30">
        <v>35779</v>
      </c>
      <c r="D20" s="33">
        <f t="shared" si="0"/>
        <v>107.51547568964482</v>
      </c>
      <c r="E20" s="32">
        <v>99096</v>
      </c>
      <c r="F20" s="33">
        <f t="shared" si="1"/>
        <v>-63.89460724953581</v>
      </c>
    </row>
    <row r="21" spans="1:6" ht="30" customHeight="1">
      <c r="A21" s="29" t="s">
        <v>115</v>
      </c>
      <c r="B21" s="30">
        <v>71694</v>
      </c>
      <c r="C21" s="30">
        <v>77230</v>
      </c>
      <c r="D21" s="33">
        <f t="shared" si="0"/>
        <v>107.72170613998382</v>
      </c>
      <c r="E21" s="32">
        <v>70537</v>
      </c>
      <c r="F21" s="33">
        <f t="shared" si="1"/>
        <v>9.488637169145278</v>
      </c>
    </row>
    <row r="22" spans="1:6" ht="30" customHeight="1">
      <c r="A22" s="29" t="s">
        <v>116</v>
      </c>
      <c r="B22" s="30">
        <v>85785</v>
      </c>
      <c r="C22" s="30">
        <v>84614</v>
      </c>
      <c r="D22" s="33">
        <f t="shared" si="0"/>
        <v>98.63495949175264</v>
      </c>
      <c r="E22" s="30">
        <v>5639</v>
      </c>
      <c r="F22" s="33">
        <f t="shared" si="1"/>
        <v>1400.5142755807767</v>
      </c>
    </row>
  </sheetData>
  <mergeCells count="1">
    <mergeCell ref="A1:F1"/>
  </mergeCells>
  <printOptions horizontalCentered="1" verticalCentered="1"/>
  <pageMargins left="0.9840277777777777" right="0.5506944444444445" top="0.7083333333333334" bottom="0.7868055555555555" header="0.3541666666666667" footer="0.4722222222222222"/>
  <pageSetup errors="blank" firstPageNumber="10" useFirstPageNumber="1" horizontalDpi="600" verticalDpi="600" orientation="portrait" paperSize="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showZeros="0" workbookViewId="0" topLeftCell="A1">
      <selection activeCell="C7" sqref="C7"/>
    </sheetView>
  </sheetViews>
  <sheetFormatPr defaultColWidth="9.00390625" defaultRowHeight="14.25"/>
  <cols>
    <col min="1" max="1" width="34.375" style="2" customWidth="1"/>
    <col min="2" max="3" width="9.75390625" style="2" customWidth="1"/>
    <col min="4" max="4" width="10.625" style="2" customWidth="1"/>
    <col min="5" max="5" width="9.00390625" style="2" hidden="1" customWidth="1"/>
    <col min="6" max="6" width="9.75390625" style="2" customWidth="1"/>
    <col min="7" max="16384" width="9.00390625" style="2" customWidth="1"/>
  </cols>
  <sheetData>
    <row r="1" spans="1:6" ht="53.25" customHeight="1">
      <c r="A1" s="114" t="s">
        <v>118</v>
      </c>
      <c r="B1" s="114"/>
      <c r="C1" s="114"/>
      <c r="D1" s="114"/>
      <c r="E1" s="114"/>
      <c r="F1" s="114"/>
    </row>
    <row r="2" spans="1:6" ht="18.75" customHeight="1">
      <c r="A2" s="3"/>
      <c r="B2" s="3"/>
      <c r="D2" s="4" t="s">
        <v>21</v>
      </c>
      <c r="E2" s="5"/>
      <c r="F2" s="5"/>
    </row>
    <row r="3" spans="1:6" ht="43.5" customHeight="1">
      <c r="A3" s="6" t="s">
        <v>119</v>
      </c>
      <c r="B3" s="6" t="s">
        <v>23</v>
      </c>
      <c r="C3" s="7" t="s">
        <v>24</v>
      </c>
      <c r="D3" s="8" t="s">
        <v>25</v>
      </c>
      <c r="E3" s="8" t="s">
        <v>26</v>
      </c>
      <c r="F3" s="7" t="s">
        <v>27</v>
      </c>
    </row>
    <row r="4" spans="1:6" s="1" customFormat="1" ht="30" customHeight="1">
      <c r="A4" s="9" t="s">
        <v>120</v>
      </c>
      <c r="B4" s="10">
        <f>SUM(B5:B8)</f>
        <v>1100</v>
      </c>
      <c r="C4" s="90">
        <f>SUM(C5:C8)</f>
        <v>1819</v>
      </c>
      <c r="D4" s="91">
        <f>C4/B4*100</f>
        <v>165.36363636363635</v>
      </c>
      <c r="E4" s="90">
        <f>SUM(E5:E8)</f>
        <v>1199</v>
      </c>
      <c r="F4" s="33">
        <f>IF(E4&lt;&gt;0,C4/E4*100-100,"")</f>
        <v>51.70975813177648</v>
      </c>
    </row>
    <row r="5" spans="1:6" ht="30" customHeight="1">
      <c r="A5" s="13" t="s">
        <v>121</v>
      </c>
      <c r="B5" s="14"/>
      <c r="C5" s="92">
        <v>26</v>
      </c>
      <c r="D5" s="93"/>
      <c r="E5" s="92"/>
      <c r="F5" s="33">
        <f aca="true" t="shared" si="0" ref="F5:F15">IF(E5&lt;&gt;0,C5/E5*100-100,"")</f>
      </c>
    </row>
    <row r="6" spans="1:6" ht="30" customHeight="1">
      <c r="A6" s="13" t="s">
        <v>122</v>
      </c>
      <c r="B6" s="14">
        <v>1100</v>
      </c>
      <c r="C6" s="94">
        <v>1793</v>
      </c>
      <c r="D6" s="93">
        <f>C6/B6*100</f>
        <v>163</v>
      </c>
      <c r="E6" s="94">
        <f>899+300</f>
        <v>1199</v>
      </c>
      <c r="F6" s="33">
        <f t="shared" si="0"/>
        <v>49.54128440366972</v>
      </c>
    </row>
    <row r="7" spans="1:16" ht="30" customHeight="1">
      <c r="A7" s="13" t="s">
        <v>123</v>
      </c>
      <c r="B7" s="14"/>
      <c r="C7" s="92"/>
      <c r="D7" s="93"/>
      <c r="E7" s="92"/>
      <c r="F7" s="33">
        <f t="shared" si="0"/>
      </c>
      <c r="P7" s="10"/>
    </row>
    <row r="8" spans="1:6" ht="30" customHeight="1">
      <c r="A8" s="13" t="s">
        <v>124</v>
      </c>
      <c r="B8" s="14"/>
      <c r="C8" s="92"/>
      <c r="D8" s="93"/>
      <c r="E8" s="92"/>
      <c r="F8" s="33">
        <f t="shared" si="0"/>
      </c>
    </row>
    <row r="9" spans="1:6" ht="30" customHeight="1">
      <c r="A9" s="16" t="s">
        <v>125</v>
      </c>
      <c r="B9" s="17"/>
      <c r="C9" s="92"/>
      <c r="D9" s="93"/>
      <c r="E9" s="92"/>
      <c r="F9" s="33">
        <f t="shared" si="0"/>
      </c>
    </row>
    <row r="10" spans="1:6" ht="30" customHeight="1">
      <c r="A10" s="9" t="s">
        <v>126</v>
      </c>
      <c r="B10" s="10">
        <f>SUM(B11:B15)</f>
        <v>1100</v>
      </c>
      <c r="C10" s="90">
        <f>SUM(C11:C15)</f>
        <v>1819</v>
      </c>
      <c r="D10" s="91">
        <f>C10/B10*100</f>
        <v>165.36363636363635</v>
      </c>
      <c r="E10" s="90">
        <f>SUM(E11:E15)</f>
        <v>1199</v>
      </c>
      <c r="F10" s="33">
        <f t="shared" si="0"/>
        <v>51.70975813177648</v>
      </c>
    </row>
    <row r="11" spans="1:6" ht="30" customHeight="1">
      <c r="A11" s="13" t="s">
        <v>127</v>
      </c>
      <c r="B11" s="14"/>
      <c r="C11" s="92"/>
      <c r="D11" s="93"/>
      <c r="E11" s="92"/>
      <c r="F11" s="33">
        <f t="shared" si="0"/>
      </c>
    </row>
    <row r="12" spans="1:6" ht="30" customHeight="1">
      <c r="A12" s="18" t="s">
        <v>128</v>
      </c>
      <c r="B12" s="14"/>
      <c r="C12" s="14"/>
      <c r="D12" s="93"/>
      <c r="E12" s="14">
        <v>54</v>
      </c>
      <c r="F12" s="33"/>
    </row>
    <row r="13" spans="1:6" ht="30" customHeight="1">
      <c r="A13" s="13" t="s">
        <v>129</v>
      </c>
      <c r="B13" s="14"/>
      <c r="C13" s="92"/>
      <c r="D13" s="93"/>
      <c r="E13" s="92"/>
      <c r="F13" s="33">
        <f t="shared" si="0"/>
      </c>
    </row>
    <row r="14" spans="1:6" ht="30" customHeight="1">
      <c r="A14" s="13" t="s">
        <v>63</v>
      </c>
      <c r="B14" s="14"/>
      <c r="C14" s="92"/>
      <c r="D14" s="93"/>
      <c r="E14" s="92"/>
      <c r="F14" s="33">
        <f t="shared" si="0"/>
      </c>
    </row>
    <row r="15" spans="1:6" ht="30" customHeight="1">
      <c r="A15" s="16" t="s">
        <v>130</v>
      </c>
      <c r="B15" s="17">
        <v>1100</v>
      </c>
      <c r="C15" s="94">
        <v>1819</v>
      </c>
      <c r="D15" s="93">
        <f>C15/B15*100</f>
        <v>165.36363636363635</v>
      </c>
      <c r="E15" s="94">
        <f>1199-54</f>
        <v>1145</v>
      </c>
      <c r="F15" s="33">
        <f t="shared" si="0"/>
        <v>58.86462882096072</v>
      </c>
    </row>
  </sheetData>
  <mergeCells count="1">
    <mergeCell ref="A1:F1"/>
  </mergeCells>
  <printOptions horizontalCentered="1"/>
  <pageMargins left="0.9840277777777777" right="0.5506944444444445" top="1.4958333333333333" bottom="0.7868055555555555" header="0.39305555555555555" footer="0.5902777777777778"/>
  <pageSetup errors="blank" firstPageNumber="11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J18" sqref="J18"/>
    </sheetView>
  </sheetViews>
  <sheetFormatPr defaultColWidth="9.00390625" defaultRowHeight="14.25"/>
  <cols>
    <col min="1" max="1" width="30.50390625" style="55" customWidth="1"/>
    <col min="2" max="3" width="9.625" style="55" customWidth="1"/>
    <col min="4" max="4" width="11.125" style="55" customWidth="1"/>
    <col min="5" max="5" width="9.625" style="55" hidden="1" customWidth="1"/>
    <col min="6" max="6" width="10.625" style="55" customWidth="1"/>
    <col min="7" max="16384" width="9.00390625" style="56" customWidth="1"/>
  </cols>
  <sheetData>
    <row r="1" spans="1:6" ht="30" customHeight="1">
      <c r="A1" s="110" t="s">
        <v>131</v>
      </c>
      <c r="B1" s="110"/>
      <c r="C1" s="110"/>
      <c r="D1" s="110"/>
      <c r="E1" s="110"/>
      <c r="F1" s="110"/>
    </row>
    <row r="2" spans="1:6" ht="20.25" customHeight="1">
      <c r="A2" s="37"/>
      <c r="B2" s="37"/>
      <c r="C2" s="37"/>
      <c r="D2" s="38"/>
      <c r="E2" s="38"/>
      <c r="F2" s="38"/>
    </row>
    <row r="3" spans="1:6" ht="20.25" customHeight="1">
      <c r="A3" s="39"/>
      <c r="B3" s="39"/>
      <c r="C3" s="39"/>
      <c r="D3" s="111" t="s">
        <v>21</v>
      </c>
      <c r="E3" s="111"/>
      <c r="F3" s="111"/>
    </row>
    <row r="4" spans="1:6" ht="35.25" customHeight="1">
      <c r="A4" s="40" t="s">
        <v>22</v>
      </c>
      <c r="B4" s="40" t="s">
        <v>23</v>
      </c>
      <c r="C4" s="40" t="s">
        <v>24</v>
      </c>
      <c r="D4" s="40" t="s">
        <v>25</v>
      </c>
      <c r="E4" s="40" t="s">
        <v>26</v>
      </c>
      <c r="F4" s="40" t="s">
        <v>27</v>
      </c>
    </row>
    <row r="5" spans="1:6" ht="22.5" customHeight="1">
      <c r="A5" s="89" t="s">
        <v>132</v>
      </c>
      <c r="B5" s="67">
        <f>SUM(B6,B25)</f>
        <v>603557</v>
      </c>
      <c r="C5" s="67">
        <f>SUM(C6,C25)</f>
        <v>606417</v>
      </c>
      <c r="D5" s="12">
        <f>IF(B5&lt;&gt;0,C5/B5*100,"")</f>
        <v>100.47385748156346</v>
      </c>
      <c r="E5" s="67">
        <f>SUM(E6,E25)</f>
        <v>591009</v>
      </c>
      <c r="F5" s="12">
        <f>IF(E5&lt;&gt;0,C5/E5*100-100,"")</f>
        <v>2.6070668974584237</v>
      </c>
    </row>
    <row r="6" spans="1:6" ht="22.5" customHeight="1">
      <c r="A6" s="58" t="s">
        <v>133</v>
      </c>
      <c r="B6" s="59">
        <f>SUM(B7:B24)</f>
        <v>354614</v>
      </c>
      <c r="C6" s="59">
        <f>SUM(C7:C24)</f>
        <v>341526</v>
      </c>
      <c r="D6" s="15">
        <f aca="true" t="shared" si="0" ref="D6:D33">IF(B6&lt;&gt;0,C6/B6*100,"")</f>
        <v>96.30922637008126</v>
      </c>
      <c r="E6" s="59">
        <f>SUM(E7:E24)</f>
        <v>309392</v>
      </c>
      <c r="F6" s="15">
        <f aca="true" t="shared" si="1" ref="F6:F33">IF(E6&lt;&gt;0,C6/E6*100-100,"")</f>
        <v>10.386176759580096</v>
      </c>
    </row>
    <row r="7" spans="1:6" ht="22.5" customHeight="1">
      <c r="A7" s="60" t="s">
        <v>6</v>
      </c>
      <c r="B7" s="68">
        <v>188794</v>
      </c>
      <c r="C7" s="69">
        <v>175187</v>
      </c>
      <c r="D7" s="15">
        <f t="shared" si="0"/>
        <v>92.79267349597976</v>
      </c>
      <c r="E7" s="69">
        <v>157424</v>
      </c>
      <c r="F7" s="15">
        <f t="shared" si="1"/>
        <v>11.283539993901812</v>
      </c>
    </row>
    <row r="8" spans="1:6" ht="22.5" customHeight="1">
      <c r="A8" s="62" t="s">
        <v>7</v>
      </c>
      <c r="B8" s="68">
        <v>11562</v>
      </c>
      <c r="C8" s="69">
        <v>11963</v>
      </c>
      <c r="D8" s="15">
        <f t="shared" si="0"/>
        <v>103.4682580868362</v>
      </c>
      <c r="E8" s="69">
        <v>11352</v>
      </c>
      <c r="F8" s="15">
        <f t="shared" si="1"/>
        <v>5.382311486962649</v>
      </c>
    </row>
    <row r="9" spans="1:6" ht="22.5" customHeight="1">
      <c r="A9" s="62" t="s">
        <v>30</v>
      </c>
      <c r="B9" s="68">
        <v>6</v>
      </c>
      <c r="C9" s="69">
        <v>87</v>
      </c>
      <c r="D9" s="15">
        <f t="shared" si="0"/>
        <v>1450</v>
      </c>
      <c r="E9" s="69">
        <v>3263</v>
      </c>
      <c r="F9" s="15">
        <f t="shared" si="1"/>
        <v>-97.3337419552559</v>
      </c>
    </row>
    <row r="10" spans="1:6" ht="22.5" customHeight="1">
      <c r="A10" s="62" t="s">
        <v>8</v>
      </c>
      <c r="B10" s="68">
        <v>58280</v>
      </c>
      <c r="C10" s="69">
        <v>55025</v>
      </c>
      <c r="D10" s="15">
        <f t="shared" si="0"/>
        <v>94.41489361702128</v>
      </c>
      <c r="E10" s="69">
        <v>49103</v>
      </c>
      <c r="F10" s="15">
        <f t="shared" si="1"/>
        <v>12.060362910616448</v>
      </c>
    </row>
    <row r="11" spans="1:6" ht="22.5" customHeight="1" hidden="1">
      <c r="A11" s="62" t="s">
        <v>31</v>
      </c>
      <c r="B11" s="68"/>
      <c r="C11" s="69">
        <v>0</v>
      </c>
      <c r="D11" s="15">
        <f t="shared" si="0"/>
      </c>
      <c r="E11" s="69">
        <v>0</v>
      </c>
      <c r="F11" s="15">
        <f t="shared" si="1"/>
      </c>
    </row>
    <row r="12" spans="1:6" ht="22.5" customHeight="1">
      <c r="A12" s="62" t="s">
        <v>9</v>
      </c>
      <c r="B12" s="68">
        <v>24406</v>
      </c>
      <c r="C12" s="69">
        <v>26171</v>
      </c>
      <c r="D12" s="15">
        <f t="shared" si="0"/>
        <v>107.23182823895763</v>
      </c>
      <c r="E12" s="69">
        <v>25748</v>
      </c>
      <c r="F12" s="15">
        <f t="shared" si="1"/>
        <v>1.6428460462948493</v>
      </c>
    </row>
    <row r="13" spans="1:6" ht="22.5" customHeight="1">
      <c r="A13" s="62" t="s">
        <v>32</v>
      </c>
      <c r="B13" s="68">
        <v>5856</v>
      </c>
      <c r="C13" s="72">
        <v>6555</v>
      </c>
      <c r="D13" s="15">
        <f t="shared" si="0"/>
        <v>111.93647540983606</v>
      </c>
      <c r="E13" s="72">
        <v>5394</v>
      </c>
      <c r="F13" s="15">
        <f t="shared" si="1"/>
        <v>21.52391546162403</v>
      </c>
    </row>
    <row r="14" spans="1:6" ht="22.5" customHeight="1" hidden="1">
      <c r="A14" s="62" t="s">
        <v>33</v>
      </c>
      <c r="B14" s="68"/>
      <c r="C14" s="72"/>
      <c r="D14" s="15">
        <f t="shared" si="0"/>
      </c>
      <c r="E14" s="72"/>
      <c r="F14" s="15">
        <f t="shared" si="1"/>
      </c>
    </row>
    <row r="15" spans="1:6" ht="22.5" customHeight="1">
      <c r="A15" s="62" t="s">
        <v>34</v>
      </c>
      <c r="B15" s="68">
        <v>9439</v>
      </c>
      <c r="C15" s="72">
        <v>9843</v>
      </c>
      <c r="D15" s="15">
        <f t="shared" si="0"/>
        <v>104.28011441890031</v>
      </c>
      <c r="E15" s="72">
        <v>8959</v>
      </c>
      <c r="F15" s="15">
        <f t="shared" si="1"/>
        <v>9.867172675521815</v>
      </c>
    </row>
    <row r="16" spans="1:6" ht="22.5" customHeight="1">
      <c r="A16" s="62" t="s">
        <v>35</v>
      </c>
      <c r="B16" s="68">
        <v>6810</v>
      </c>
      <c r="C16" s="72">
        <v>7224</v>
      </c>
      <c r="D16" s="15">
        <f t="shared" si="0"/>
        <v>106.07929515418502</v>
      </c>
      <c r="E16" s="72">
        <v>6255</v>
      </c>
      <c r="F16" s="15">
        <f t="shared" si="1"/>
        <v>15.491606714628304</v>
      </c>
    </row>
    <row r="17" spans="1:6" ht="22.5" customHeight="1">
      <c r="A17" s="62" t="s">
        <v>36</v>
      </c>
      <c r="B17" s="68">
        <v>2895</v>
      </c>
      <c r="C17" s="72">
        <v>2693</v>
      </c>
      <c r="D17" s="15">
        <f t="shared" si="0"/>
        <v>93.02245250431778</v>
      </c>
      <c r="E17" s="72">
        <v>2599</v>
      </c>
      <c r="F17" s="15">
        <f t="shared" si="1"/>
        <v>3.61677568295498</v>
      </c>
    </row>
    <row r="18" spans="1:6" ht="22.5" customHeight="1">
      <c r="A18" s="62" t="s">
        <v>37</v>
      </c>
      <c r="B18" s="68">
        <v>10195</v>
      </c>
      <c r="C18" s="72">
        <v>10135</v>
      </c>
      <c r="D18" s="15">
        <f t="shared" si="0"/>
        <v>99.41147621383031</v>
      </c>
      <c r="E18" s="72">
        <v>10244</v>
      </c>
      <c r="F18" s="15">
        <f t="shared" si="1"/>
        <v>-1.0640374853572894</v>
      </c>
    </row>
    <row r="19" spans="1:6" ht="22.5" customHeight="1">
      <c r="A19" s="62" t="s">
        <v>38</v>
      </c>
      <c r="B19" s="68">
        <v>12710</v>
      </c>
      <c r="C19" s="72">
        <v>19326</v>
      </c>
      <c r="D19" s="15">
        <f t="shared" si="0"/>
        <v>152.0535011801731</v>
      </c>
      <c r="E19" s="72">
        <v>12527</v>
      </c>
      <c r="F19" s="15">
        <f t="shared" si="1"/>
        <v>54.27476650435062</v>
      </c>
    </row>
    <row r="20" spans="1:6" ht="22.5" customHeight="1">
      <c r="A20" s="60" t="s">
        <v>39</v>
      </c>
      <c r="B20" s="68">
        <v>7825</v>
      </c>
      <c r="C20" s="69">
        <v>7951</v>
      </c>
      <c r="D20" s="15">
        <f t="shared" si="0"/>
        <v>101.61022364217251</v>
      </c>
      <c r="E20" s="69">
        <v>7069</v>
      </c>
      <c r="F20" s="15">
        <f t="shared" si="1"/>
        <v>12.477012307257041</v>
      </c>
    </row>
    <row r="21" spans="1:6" ht="22.5" customHeight="1">
      <c r="A21" s="60" t="s">
        <v>40</v>
      </c>
      <c r="B21" s="68">
        <v>5803</v>
      </c>
      <c r="C21" s="69">
        <v>685</v>
      </c>
      <c r="D21" s="15">
        <f t="shared" si="0"/>
        <v>11.804239186627607</v>
      </c>
      <c r="E21" s="69">
        <v>1575</v>
      </c>
      <c r="F21" s="15">
        <f t="shared" si="1"/>
        <v>-56.507936507936506</v>
      </c>
    </row>
    <row r="22" spans="1:6" ht="22.5" customHeight="1">
      <c r="A22" s="60" t="s">
        <v>41</v>
      </c>
      <c r="B22" s="68">
        <v>9240</v>
      </c>
      <c r="C22" s="69">
        <v>8421</v>
      </c>
      <c r="D22" s="15">
        <f t="shared" si="0"/>
        <v>91.13636363636364</v>
      </c>
      <c r="E22" s="69">
        <v>7880</v>
      </c>
      <c r="F22" s="15">
        <f t="shared" si="1"/>
        <v>6.865482233502547</v>
      </c>
    </row>
    <row r="23" spans="1:6" ht="22.5" customHeight="1">
      <c r="A23" s="60" t="s">
        <v>42</v>
      </c>
      <c r="B23" s="68">
        <v>793</v>
      </c>
      <c r="C23" s="69">
        <v>260</v>
      </c>
      <c r="D23" s="15">
        <f t="shared" si="0"/>
        <v>32.78688524590164</v>
      </c>
      <c r="E23" s="69"/>
      <c r="F23" s="15">
        <f t="shared" si="1"/>
      </c>
    </row>
    <row r="24" spans="1:6" ht="22.5" customHeight="1">
      <c r="A24" s="60" t="s">
        <v>43</v>
      </c>
      <c r="B24" s="68"/>
      <c r="C24" s="69"/>
      <c r="D24" s="15">
        <f t="shared" si="0"/>
      </c>
      <c r="E24" s="69"/>
      <c r="F24" s="15">
        <f t="shared" si="1"/>
      </c>
    </row>
    <row r="25" spans="1:6" ht="22.5" customHeight="1">
      <c r="A25" s="74" t="s">
        <v>134</v>
      </c>
      <c r="B25" s="70">
        <f>SUM(B26:B33)</f>
        <v>248943</v>
      </c>
      <c r="C25" s="70">
        <f>SUM(C26:C33)</f>
        <v>264891</v>
      </c>
      <c r="D25" s="15">
        <f t="shared" si="0"/>
        <v>106.40628577626204</v>
      </c>
      <c r="E25" s="70">
        <f>SUM(E26:E33)</f>
        <v>281617</v>
      </c>
      <c r="F25" s="15">
        <f t="shared" si="1"/>
        <v>-5.93927213200908</v>
      </c>
    </row>
    <row r="26" spans="1:6" ht="22.5" customHeight="1">
      <c r="A26" s="60" t="s">
        <v>45</v>
      </c>
      <c r="B26" s="68">
        <v>21536</v>
      </c>
      <c r="C26" s="72">
        <v>23316</v>
      </c>
      <c r="D26" s="15">
        <f t="shared" si="0"/>
        <v>108.26523031203565</v>
      </c>
      <c r="E26" s="72">
        <v>22215</v>
      </c>
      <c r="F26" s="15">
        <f t="shared" si="1"/>
        <v>4.956110735989199</v>
      </c>
    </row>
    <row r="27" spans="1:6" ht="22.5" customHeight="1">
      <c r="A27" s="60" t="s">
        <v>46</v>
      </c>
      <c r="B27" s="68">
        <v>46589</v>
      </c>
      <c r="C27" s="72">
        <v>33954</v>
      </c>
      <c r="D27" s="15">
        <f t="shared" si="0"/>
        <v>72.87986434566099</v>
      </c>
      <c r="E27" s="72">
        <v>40152</v>
      </c>
      <c r="F27" s="15">
        <f t="shared" si="1"/>
        <v>-15.436341900777052</v>
      </c>
    </row>
    <row r="28" spans="1:6" ht="22.5" customHeight="1">
      <c r="A28" s="60" t="s">
        <v>47</v>
      </c>
      <c r="B28" s="68">
        <v>17075</v>
      </c>
      <c r="C28" s="72">
        <v>15250</v>
      </c>
      <c r="D28" s="15">
        <f t="shared" si="0"/>
        <v>89.31185944363104</v>
      </c>
      <c r="E28" s="72">
        <v>17474</v>
      </c>
      <c r="F28" s="15">
        <f t="shared" si="1"/>
        <v>-12.727480828659722</v>
      </c>
    </row>
    <row r="29" spans="1:6" ht="22.5" customHeight="1">
      <c r="A29" s="60" t="s">
        <v>48</v>
      </c>
      <c r="B29" s="68">
        <v>1100</v>
      </c>
      <c r="C29" s="72">
        <v>3720</v>
      </c>
      <c r="D29" s="15">
        <f t="shared" si="0"/>
        <v>338.1818181818182</v>
      </c>
      <c r="E29" s="72">
        <v>940</v>
      </c>
      <c r="F29" s="15">
        <f t="shared" si="1"/>
        <v>295.74468085106383</v>
      </c>
    </row>
    <row r="30" spans="1:6" ht="22.5" customHeight="1">
      <c r="A30" s="60" t="s">
        <v>135</v>
      </c>
      <c r="B30" s="68">
        <v>36454</v>
      </c>
      <c r="C30" s="72">
        <v>48278</v>
      </c>
      <c r="D30" s="15">
        <f t="shared" si="0"/>
        <v>132.43539803588084</v>
      </c>
      <c r="E30" s="72">
        <v>45833</v>
      </c>
      <c r="F30" s="15">
        <f t="shared" si="1"/>
        <v>5.334584251521818</v>
      </c>
    </row>
    <row r="31" spans="1:6" ht="22.5" customHeight="1">
      <c r="A31" s="60" t="s">
        <v>50</v>
      </c>
      <c r="B31" s="68">
        <v>13876</v>
      </c>
      <c r="C31" s="72">
        <v>15270</v>
      </c>
      <c r="D31" s="15">
        <f t="shared" si="0"/>
        <v>110.04612280196022</v>
      </c>
      <c r="E31" s="72">
        <v>16062</v>
      </c>
      <c r="F31" s="15">
        <f t="shared" si="1"/>
        <v>-4.930892790437056</v>
      </c>
    </row>
    <row r="32" spans="1:6" ht="22.5" customHeight="1" hidden="1">
      <c r="A32" s="60" t="s">
        <v>136</v>
      </c>
      <c r="B32" s="68"/>
      <c r="C32" s="72"/>
      <c r="D32" s="15">
        <f t="shared" si="0"/>
      </c>
      <c r="E32" s="72"/>
      <c r="F32" s="15">
        <f t="shared" si="1"/>
      </c>
    </row>
    <row r="33" spans="1:6" ht="22.5" customHeight="1">
      <c r="A33" s="60" t="s">
        <v>137</v>
      </c>
      <c r="B33" s="68">
        <v>112313</v>
      </c>
      <c r="C33" s="72">
        <v>125103</v>
      </c>
      <c r="D33" s="15">
        <f t="shared" si="0"/>
        <v>111.3878179729862</v>
      </c>
      <c r="E33" s="72">
        <v>138941</v>
      </c>
      <c r="F33" s="15">
        <f t="shared" si="1"/>
        <v>-9.959623149394346</v>
      </c>
    </row>
  </sheetData>
  <mergeCells count="2">
    <mergeCell ref="A1:F1"/>
    <mergeCell ref="D3:F3"/>
  </mergeCells>
  <printOptions horizontalCentered="1" verticalCentered="1"/>
  <pageMargins left="0.9840277777777777" right="0.5506944444444445" top="0.7083333333333334" bottom="0.7868055555555555" header="0.3541666666666667" footer="0.4722222222222222"/>
  <pageSetup errors="blank" firstPageNumber="12" useFirstPageNumber="1" horizontalDpi="600" verticalDpi="600" orientation="portrait" paperSize="9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zoomScale="90" zoomScaleNormal="9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9.00390625" defaultRowHeight="14.25"/>
  <cols>
    <col min="1" max="1" width="10.875" style="78" customWidth="1"/>
    <col min="2" max="7" width="9.75390625" style="78" customWidth="1"/>
    <col min="8" max="8" width="9.50390625" style="0" customWidth="1"/>
    <col min="9" max="9" width="9.875" style="0" customWidth="1"/>
    <col min="10" max="10" width="8.75390625" style="0" customWidth="1"/>
    <col min="11" max="13" width="8.00390625" style="0" customWidth="1"/>
    <col min="14" max="14" width="8.75390625" style="0" customWidth="1"/>
  </cols>
  <sheetData>
    <row r="1" spans="1:14" ht="34.5" customHeight="1">
      <c r="A1" s="115" t="s">
        <v>138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3:14" ht="25.5" customHeight="1">
      <c r="M2" s="77" t="s">
        <v>21</v>
      </c>
      <c r="N2" s="77"/>
    </row>
    <row r="3" spans="1:14" ht="30.75" customHeight="1">
      <c r="A3" s="126" t="s">
        <v>139</v>
      </c>
      <c r="B3" s="116" t="s">
        <v>140</v>
      </c>
      <c r="C3" s="117"/>
      <c r="D3" s="117"/>
      <c r="E3" s="117"/>
      <c r="F3" s="117"/>
      <c r="G3" s="118"/>
      <c r="H3" s="119" t="s">
        <v>177</v>
      </c>
      <c r="I3" s="119"/>
      <c r="J3" s="119"/>
      <c r="K3" s="119"/>
      <c r="L3" s="119"/>
      <c r="M3" s="119"/>
      <c r="N3" s="131" t="s">
        <v>141</v>
      </c>
    </row>
    <row r="4" spans="1:14" ht="33.75" customHeight="1">
      <c r="A4" s="127"/>
      <c r="B4" s="104" t="s">
        <v>142</v>
      </c>
      <c r="C4" s="120"/>
      <c r="D4" s="121"/>
      <c r="E4" s="104" t="s">
        <v>143</v>
      </c>
      <c r="F4" s="120"/>
      <c r="G4" s="121"/>
      <c r="H4" s="129" t="s">
        <v>144</v>
      </c>
      <c r="I4" s="130" t="s">
        <v>145</v>
      </c>
      <c r="J4" s="122" t="s">
        <v>146</v>
      </c>
      <c r="K4" s="123"/>
      <c r="L4" s="123"/>
      <c r="M4" s="124"/>
      <c r="N4" s="132"/>
    </row>
    <row r="5" spans="1:14" ht="33.75" customHeight="1">
      <c r="A5" s="128"/>
      <c r="B5" s="79" t="s">
        <v>144</v>
      </c>
      <c r="C5" s="79" t="s">
        <v>147</v>
      </c>
      <c r="D5" s="79" t="s">
        <v>148</v>
      </c>
      <c r="E5" s="79" t="s">
        <v>144</v>
      </c>
      <c r="F5" s="79" t="s">
        <v>147</v>
      </c>
      <c r="G5" s="79" t="s">
        <v>148</v>
      </c>
      <c r="H5" s="129"/>
      <c r="I5" s="130"/>
      <c r="J5" s="79" t="s">
        <v>149</v>
      </c>
      <c r="K5" s="79" t="s">
        <v>150</v>
      </c>
      <c r="L5" s="87" t="s">
        <v>151</v>
      </c>
      <c r="M5" s="88" t="s">
        <v>152</v>
      </c>
      <c r="N5" s="133"/>
    </row>
    <row r="6" spans="1:14" s="36" customFormat="1" ht="26.25" customHeight="1">
      <c r="A6" s="80" t="s">
        <v>153</v>
      </c>
      <c r="B6" s="81">
        <f>SUM(B7:B13)</f>
        <v>725902.9382890001</v>
      </c>
      <c r="C6" s="81">
        <f>SUM(C7:C13)</f>
        <v>501438.21</v>
      </c>
      <c r="D6" s="81">
        <f>SUM(D7:D13)</f>
        <v>224464.728289</v>
      </c>
      <c r="E6" s="81">
        <f aca="true" t="shared" si="0" ref="E6:E13">SUM(F6:G6)</f>
        <v>899202.938289</v>
      </c>
      <c r="F6" s="81">
        <f aca="true" t="shared" si="1" ref="F6:F13">+C6+I6+N6</f>
        <v>574738.21</v>
      </c>
      <c r="G6" s="81">
        <f>+D6+K6+M6+L6</f>
        <v>324464.728289</v>
      </c>
      <c r="H6" s="82">
        <f>SUM(I6:J6)</f>
        <v>160000</v>
      </c>
      <c r="I6" s="82">
        <f aca="true" t="shared" si="2" ref="I6:N6">SUM(I7:I13)</f>
        <v>60000</v>
      </c>
      <c r="J6" s="82">
        <f>SUM(K6:M6)</f>
        <v>100000</v>
      </c>
      <c r="K6" s="82">
        <f t="shared" si="2"/>
        <v>38000</v>
      </c>
      <c r="L6" s="82">
        <f t="shared" si="2"/>
        <v>50000</v>
      </c>
      <c r="M6" s="82">
        <f t="shared" si="2"/>
        <v>12000</v>
      </c>
      <c r="N6" s="82">
        <f t="shared" si="2"/>
        <v>13300</v>
      </c>
    </row>
    <row r="7" spans="1:14" s="77" customFormat="1" ht="26.25" customHeight="1">
      <c r="A7" s="83" t="s">
        <v>154</v>
      </c>
      <c r="B7" s="84">
        <v>144248.88</v>
      </c>
      <c r="C7" s="85">
        <v>111111.88</v>
      </c>
      <c r="D7" s="85">
        <v>33137</v>
      </c>
      <c r="E7" s="85">
        <f t="shared" si="0"/>
        <v>159248.88</v>
      </c>
      <c r="F7" s="85">
        <f t="shared" si="1"/>
        <v>126111.88</v>
      </c>
      <c r="G7" s="85">
        <f>+D7+K7+M7+L7</f>
        <v>33137</v>
      </c>
      <c r="H7" s="86">
        <f>SUM(I7:J7)</f>
        <v>15000</v>
      </c>
      <c r="I7" s="86">
        <v>15000</v>
      </c>
      <c r="J7" s="86">
        <f aca="true" t="shared" si="3" ref="J7:J13">SUM(K7:M7)</f>
        <v>0</v>
      </c>
      <c r="K7" s="86">
        <v>0</v>
      </c>
      <c r="L7" s="86"/>
      <c r="M7" s="49"/>
      <c r="N7" s="49">
        <v>0</v>
      </c>
    </row>
    <row r="8" spans="1:14" s="77" customFormat="1" ht="26.25" customHeight="1">
      <c r="A8" s="83" t="s">
        <v>155</v>
      </c>
      <c r="B8" s="84">
        <v>186730.498844</v>
      </c>
      <c r="C8" s="85">
        <v>105409.66</v>
      </c>
      <c r="D8" s="85">
        <v>81320.83884399998</v>
      </c>
      <c r="E8" s="85">
        <f t="shared" si="0"/>
        <v>259430.498844</v>
      </c>
      <c r="F8" s="85">
        <f t="shared" si="1"/>
        <v>126109.66</v>
      </c>
      <c r="G8" s="85">
        <f aca="true" t="shared" si="4" ref="G8:G13">+D8+K8+M8+L8</f>
        <v>133320.83884399998</v>
      </c>
      <c r="H8" s="86">
        <f aca="true" t="shared" si="5" ref="H8:H13">SUM(I8:J8)</f>
        <v>60000</v>
      </c>
      <c r="I8" s="86">
        <v>8000</v>
      </c>
      <c r="J8" s="86">
        <f t="shared" si="3"/>
        <v>52000</v>
      </c>
      <c r="K8" s="86">
        <v>27000</v>
      </c>
      <c r="L8" s="86">
        <v>15000</v>
      </c>
      <c r="M8" s="49">
        <v>10000</v>
      </c>
      <c r="N8" s="49">
        <v>12700</v>
      </c>
    </row>
    <row r="9" spans="1:14" s="77" customFormat="1" ht="26.25" customHeight="1">
      <c r="A9" s="83" t="s">
        <v>156</v>
      </c>
      <c r="B9" s="84">
        <v>28310.697981999998</v>
      </c>
      <c r="C9" s="85">
        <v>24884.61</v>
      </c>
      <c r="D9" s="85">
        <v>3426.0879819999973</v>
      </c>
      <c r="E9" s="85">
        <f t="shared" si="0"/>
        <v>33910.697982</v>
      </c>
      <c r="F9" s="85">
        <f t="shared" si="1"/>
        <v>30484.61</v>
      </c>
      <c r="G9" s="85">
        <f t="shared" si="4"/>
        <v>3426.0879819999973</v>
      </c>
      <c r="H9" s="86">
        <f t="shared" si="5"/>
        <v>5000</v>
      </c>
      <c r="I9" s="86">
        <v>5000</v>
      </c>
      <c r="J9" s="86">
        <f t="shared" si="3"/>
        <v>0</v>
      </c>
      <c r="K9" s="86"/>
      <c r="L9" s="86"/>
      <c r="M9" s="49"/>
      <c r="N9" s="49">
        <v>600</v>
      </c>
    </row>
    <row r="10" spans="1:14" s="77" customFormat="1" ht="26.25" customHeight="1">
      <c r="A10" s="83" t="s">
        <v>157</v>
      </c>
      <c r="B10" s="84">
        <v>91531.474707</v>
      </c>
      <c r="C10" s="85">
        <v>62628.64</v>
      </c>
      <c r="D10" s="85">
        <v>28902.834707</v>
      </c>
      <c r="E10" s="85">
        <f t="shared" si="0"/>
        <v>110531.474707</v>
      </c>
      <c r="F10" s="85">
        <f t="shared" si="1"/>
        <v>72628.64</v>
      </c>
      <c r="G10" s="85">
        <f t="shared" si="4"/>
        <v>37902.834707</v>
      </c>
      <c r="H10" s="86">
        <f t="shared" si="5"/>
        <v>19000</v>
      </c>
      <c r="I10" s="86">
        <v>10000</v>
      </c>
      <c r="J10" s="86">
        <f t="shared" si="3"/>
        <v>9000</v>
      </c>
      <c r="K10" s="86">
        <v>4000</v>
      </c>
      <c r="L10" s="86">
        <v>5000</v>
      </c>
      <c r="M10" s="49"/>
      <c r="N10" s="49"/>
    </row>
    <row r="11" spans="1:14" s="77" customFormat="1" ht="26.25" customHeight="1">
      <c r="A11" s="83" t="s">
        <v>158</v>
      </c>
      <c r="B11" s="84">
        <v>106398.94782999999</v>
      </c>
      <c r="C11" s="85">
        <v>89038.09</v>
      </c>
      <c r="D11" s="85">
        <v>17360.857829999994</v>
      </c>
      <c r="E11" s="85">
        <f t="shared" si="0"/>
        <v>117398.94782999999</v>
      </c>
      <c r="F11" s="85">
        <f t="shared" si="1"/>
        <v>95038.09</v>
      </c>
      <c r="G11" s="85">
        <f t="shared" si="4"/>
        <v>22360.857829999994</v>
      </c>
      <c r="H11" s="86">
        <f t="shared" si="5"/>
        <v>11000</v>
      </c>
      <c r="I11" s="86">
        <v>6000</v>
      </c>
      <c r="J11" s="86">
        <f t="shared" si="3"/>
        <v>5000</v>
      </c>
      <c r="K11" s="86">
        <v>5000</v>
      </c>
      <c r="L11" s="86"/>
      <c r="M11" s="49"/>
      <c r="N11" s="49">
        <v>0</v>
      </c>
    </row>
    <row r="12" spans="1:14" s="77" customFormat="1" ht="26.25" customHeight="1">
      <c r="A12" s="83" t="s">
        <v>159</v>
      </c>
      <c r="B12" s="84">
        <v>93104.63</v>
      </c>
      <c r="C12" s="85">
        <v>57310.07</v>
      </c>
      <c r="D12" s="85">
        <v>35794.56</v>
      </c>
      <c r="E12" s="85">
        <f t="shared" si="0"/>
        <v>112104.63</v>
      </c>
      <c r="F12" s="85">
        <f t="shared" si="1"/>
        <v>65310.07</v>
      </c>
      <c r="G12" s="85">
        <f t="shared" si="4"/>
        <v>46794.56</v>
      </c>
      <c r="H12" s="86">
        <f t="shared" si="5"/>
        <v>19000</v>
      </c>
      <c r="I12" s="86">
        <v>8000</v>
      </c>
      <c r="J12" s="86">
        <f t="shared" si="3"/>
        <v>11000</v>
      </c>
      <c r="K12" s="86">
        <v>1000</v>
      </c>
      <c r="L12" s="86">
        <v>10000</v>
      </c>
      <c r="M12" s="49"/>
      <c r="N12" s="49">
        <v>0</v>
      </c>
    </row>
    <row r="13" spans="1:14" s="77" customFormat="1" ht="26.25" customHeight="1">
      <c r="A13" s="83" t="s">
        <v>160</v>
      </c>
      <c r="B13" s="84">
        <v>75577.808926</v>
      </c>
      <c r="C13" s="85">
        <v>51055.26</v>
      </c>
      <c r="D13" s="85">
        <v>24522.548926000003</v>
      </c>
      <c r="E13" s="85">
        <f t="shared" si="0"/>
        <v>106577.808926</v>
      </c>
      <c r="F13" s="85">
        <f t="shared" si="1"/>
        <v>59055.26</v>
      </c>
      <c r="G13" s="85">
        <f t="shared" si="4"/>
        <v>47522.548926</v>
      </c>
      <c r="H13" s="86">
        <f t="shared" si="5"/>
        <v>31000</v>
      </c>
      <c r="I13" s="86">
        <v>8000</v>
      </c>
      <c r="J13" s="86">
        <f t="shared" si="3"/>
        <v>23000</v>
      </c>
      <c r="K13" s="86">
        <v>1000</v>
      </c>
      <c r="L13" s="86">
        <v>20000</v>
      </c>
      <c r="M13" s="49">
        <v>2000</v>
      </c>
      <c r="N13" s="49">
        <v>0</v>
      </c>
    </row>
    <row r="14" spans="1:14" ht="22.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</sheetData>
  <mergeCells count="11">
    <mergeCell ref="A14:N14"/>
    <mergeCell ref="A3:A5"/>
    <mergeCell ref="H4:H5"/>
    <mergeCell ref="I4:I5"/>
    <mergeCell ref="N3:N5"/>
    <mergeCell ref="A1:N1"/>
    <mergeCell ref="B3:G3"/>
    <mergeCell ref="H3:M3"/>
    <mergeCell ref="B4:D4"/>
    <mergeCell ref="E4:G4"/>
    <mergeCell ref="J4:M4"/>
  </mergeCells>
  <printOptions horizontalCentered="1"/>
  <pageMargins left="0.8263888888888888" right="0.7479166666666667" top="1.3777777777777778" bottom="0.9840277777777777" header="0.5118055555555555" footer="0.5118055555555555"/>
  <pageSetup firstPageNumber="13" useFirstPageNumber="1" horizontalDpi="600" verticalDpi="600" orientation="landscape" paperSize="9" scale="85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张掖财政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蓝秉勤</dc:creator>
  <cp:keywords/>
  <dc:description/>
  <cp:lastModifiedBy>747</cp:lastModifiedBy>
  <cp:lastPrinted>2019-02-19T01:54:54Z</cp:lastPrinted>
  <dcterms:created xsi:type="dcterms:W3CDTF">2003-12-23T02:20:33Z</dcterms:created>
  <dcterms:modified xsi:type="dcterms:W3CDTF">2019-02-19T01:55:08Z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