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5" windowWidth="4470" windowHeight="1965" activeTab="2"/>
  </bookViews>
  <sheets>
    <sheet name="一般公共预算支出调整" sheetId="1" r:id="rId1"/>
    <sheet name="一般公共预算支出平衡" sheetId="3" r:id="rId2"/>
    <sheet name="政府性基金支出调整" sheetId="2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33" i="2"/>
  <c r="E32"/>
  <c r="E31"/>
  <c r="E30"/>
  <c r="E29"/>
  <c r="D29"/>
  <c r="E28"/>
  <c r="E27"/>
  <c r="D27"/>
  <c r="C27"/>
  <c r="B27"/>
  <c r="E26"/>
  <c r="D26"/>
  <c r="E25"/>
  <c r="D25"/>
  <c r="C25"/>
  <c r="B25"/>
  <c r="E24"/>
  <c r="D24"/>
  <c r="C24"/>
  <c r="B24"/>
  <c r="E23"/>
  <c r="E22"/>
  <c r="E21"/>
  <c r="B21"/>
  <c r="E20"/>
  <c r="D20"/>
  <c r="C20"/>
  <c r="B20"/>
  <c r="E19"/>
  <c r="E18"/>
  <c r="D18"/>
  <c r="C18"/>
  <c r="B18"/>
  <c r="E17"/>
  <c r="E16"/>
  <c r="B16"/>
  <c r="E15"/>
  <c r="E14"/>
  <c r="D14"/>
  <c r="C14"/>
  <c r="B14"/>
  <c r="E13"/>
  <c r="E12"/>
  <c r="D12"/>
  <c r="C12"/>
  <c r="B12"/>
  <c r="E11"/>
  <c r="E10"/>
  <c r="E9"/>
  <c r="E8"/>
  <c r="B8"/>
  <c r="E7"/>
  <c r="E6"/>
  <c r="D6"/>
  <c r="C6"/>
  <c r="B6"/>
  <c r="E5"/>
  <c r="D5"/>
  <c r="C5"/>
  <c r="B5"/>
  <c r="E4"/>
  <c r="D4"/>
  <c r="C4"/>
  <c r="B4"/>
  <c r="F19" i="3"/>
  <c r="E19"/>
  <c r="C19"/>
  <c r="B19"/>
  <c r="C15"/>
  <c r="C14"/>
  <c r="B14"/>
  <c r="C13"/>
  <c r="F12"/>
  <c r="E12"/>
  <c r="C12"/>
  <c r="F11"/>
  <c r="C11"/>
  <c r="B11"/>
  <c r="F10"/>
  <c r="C10"/>
  <c r="F9"/>
  <c r="E9"/>
  <c r="C9"/>
  <c r="B9"/>
  <c r="F8"/>
  <c r="C8"/>
  <c r="B8"/>
  <c r="F7"/>
  <c r="C7"/>
  <c r="B7"/>
  <c r="F6"/>
  <c r="C6"/>
  <c r="F5"/>
  <c r="E5"/>
  <c r="C5"/>
  <c r="B5"/>
  <c r="F4"/>
  <c r="E4"/>
  <c r="D26" i="1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4"/>
  <c r="B4"/>
  <c r="E33" i="2"/>
</calcChain>
</file>

<file path=xl/sharedStrings.xml><?xml version="1.0" encoding="utf-8"?>
<sst xmlns="http://schemas.openxmlformats.org/spreadsheetml/2006/main" count="104" uniqueCount="102">
  <si>
    <t>一般公共服务</t>
  </si>
  <si>
    <t>国防</t>
    <phoneticPr fontId="3" type="noConversion"/>
  </si>
  <si>
    <t>公共安全</t>
  </si>
  <si>
    <t>教育</t>
  </si>
  <si>
    <t>科学技术</t>
  </si>
  <si>
    <t>文化旅游体育与传媒</t>
    <phoneticPr fontId="3" type="noConversion"/>
  </si>
  <si>
    <t>社会保障和就业</t>
  </si>
  <si>
    <t>节能环保</t>
    <phoneticPr fontId="3" type="noConversion"/>
  </si>
  <si>
    <t>城乡社区事务</t>
  </si>
  <si>
    <t>农林水事务</t>
  </si>
  <si>
    <t>交通运输</t>
  </si>
  <si>
    <t>资源勘探电力信息等事务</t>
    <phoneticPr fontId="3" type="noConversion"/>
  </si>
  <si>
    <t>商业服务业等事务</t>
    <phoneticPr fontId="3" type="noConversion"/>
  </si>
  <si>
    <t>金融支出</t>
    <phoneticPr fontId="3" type="noConversion"/>
  </si>
  <si>
    <t>自然资源海洋气象等事务</t>
    <phoneticPr fontId="3" type="noConversion"/>
  </si>
  <si>
    <t>住房保障支出</t>
    <phoneticPr fontId="3" type="noConversion"/>
  </si>
  <si>
    <t>粮油物资储备管理事务</t>
    <phoneticPr fontId="3" type="noConversion"/>
  </si>
  <si>
    <t>灾害防治及应急管理支出</t>
    <phoneticPr fontId="3" type="noConversion"/>
  </si>
  <si>
    <t>预备费</t>
    <phoneticPr fontId="3" type="noConversion"/>
  </si>
  <si>
    <t>其他支出（年初预留）</t>
    <phoneticPr fontId="3" type="noConversion"/>
  </si>
  <si>
    <t>债务还本付息支出</t>
    <phoneticPr fontId="3" type="noConversion"/>
  </si>
  <si>
    <t>2020年市级一般公共预算支出调整情况表</t>
    <phoneticPr fontId="3" type="noConversion"/>
  </si>
  <si>
    <t>项    目</t>
    <phoneticPr fontId="2" type="noConversion"/>
  </si>
  <si>
    <t>合   计</t>
    <phoneticPr fontId="3" type="noConversion"/>
  </si>
  <si>
    <r>
      <t xml:space="preserve">  </t>
    </r>
    <r>
      <rPr>
        <sz val="12"/>
        <rFont val="宋体"/>
        <charset val="134"/>
      </rPr>
      <t>单位：万元</t>
    </r>
  </si>
  <si>
    <r>
      <rPr>
        <sz val="12"/>
        <rFont val="宋体"/>
        <charset val="134"/>
      </rPr>
      <t>年初预算数</t>
    </r>
    <phoneticPr fontId="3" type="noConversion"/>
  </si>
  <si>
    <r>
      <rPr>
        <sz val="12"/>
        <rFont val="宋体"/>
        <charset val="134"/>
      </rPr>
      <t>政府债券安排
支出数</t>
    </r>
    <phoneticPr fontId="2" type="noConversion"/>
  </si>
  <si>
    <r>
      <rPr>
        <sz val="12"/>
        <rFont val="宋体"/>
        <charset val="134"/>
      </rPr>
      <t>调整预算数</t>
    </r>
    <phoneticPr fontId="3" type="noConversion"/>
  </si>
  <si>
    <t>卫生健康支出</t>
    <phoneticPr fontId="3" type="noConversion"/>
  </si>
  <si>
    <t xml:space="preserve">      征地和拆迁补偿支出</t>
  </si>
  <si>
    <t xml:space="preserve">      城市建设支出</t>
  </si>
  <si>
    <t xml:space="preserve">      土地出让业务支出</t>
  </si>
  <si>
    <t xml:space="preserve">      棚户区改造支出</t>
  </si>
  <si>
    <t xml:space="preserve">      公共租赁住房支出</t>
  </si>
  <si>
    <t xml:space="preserve">    彩票发行销售机构业务费安排的支出</t>
  </si>
  <si>
    <t xml:space="preserve">  债务付息支出</t>
  </si>
  <si>
    <t xml:space="preserve">    地方政府专项债务付息支出</t>
  </si>
  <si>
    <t xml:space="preserve">本年一般预算收入 </t>
  </si>
  <si>
    <t>返还性收入</t>
  </si>
  <si>
    <t>2020年市级一般公共预算收支平衡情况表</t>
    <phoneticPr fontId="9" type="noConversion"/>
  </si>
  <si>
    <t>收入项目</t>
    <phoneticPr fontId="9" type="noConversion"/>
  </si>
  <si>
    <t xml:space="preserve">省财政转移性补助收入    </t>
    <phoneticPr fontId="9" type="noConversion"/>
  </si>
  <si>
    <t>一般性转移支付收入</t>
    <phoneticPr fontId="9" type="noConversion"/>
  </si>
  <si>
    <t>其中：均衡性转移支付收入</t>
    <phoneticPr fontId="9" type="noConversion"/>
  </si>
  <si>
    <t>　　　固定数额补助收入</t>
    <phoneticPr fontId="9" type="noConversion"/>
  </si>
  <si>
    <t>提前下达专项转移支付收入</t>
    <phoneticPr fontId="9" type="noConversion"/>
  </si>
  <si>
    <t>甘州区上解收入</t>
    <phoneticPr fontId="9" type="noConversion"/>
  </si>
  <si>
    <t>上年结余</t>
    <phoneticPr fontId="9" type="noConversion"/>
  </si>
  <si>
    <t xml:space="preserve">   专项结转</t>
    <phoneticPr fontId="9" type="noConversion"/>
  </si>
  <si>
    <t>调入预算稳定调节基金</t>
    <phoneticPr fontId="9" type="noConversion"/>
  </si>
  <si>
    <t xml:space="preserve">总   计  </t>
    <phoneticPr fontId="9" type="noConversion"/>
  </si>
  <si>
    <t>转贷地方政府债券收入</t>
    <phoneticPr fontId="2" type="noConversion"/>
  </si>
  <si>
    <t xml:space="preserve">    其他政府性基金及对应专项债务收入安   
    排的支出</t>
    <phoneticPr fontId="2" type="noConversion"/>
  </si>
  <si>
    <t>2020年市级政府性基金预算支出情况表</t>
    <phoneticPr fontId="9" type="noConversion"/>
  </si>
  <si>
    <t xml:space="preserve">      福利彩票销售机构的业务费支出</t>
    <phoneticPr fontId="2" type="noConversion"/>
  </si>
  <si>
    <r>
      <rPr>
        <sz val="11"/>
        <color indexed="8"/>
        <rFont val="宋体"/>
        <charset val="134"/>
      </rPr>
      <t>单位：万元</t>
    </r>
    <phoneticPr fontId="2" type="noConversion"/>
  </si>
  <si>
    <r>
      <rPr>
        <sz val="12"/>
        <rFont val="宋体"/>
        <charset val="134"/>
      </rPr>
      <t>年初预算数</t>
    </r>
    <phoneticPr fontId="9" type="noConversion"/>
  </si>
  <si>
    <r>
      <rPr>
        <sz val="12"/>
        <rFont val="宋体"/>
        <charset val="134"/>
      </rPr>
      <t>调整预算数</t>
    </r>
    <phoneticPr fontId="2" type="noConversion"/>
  </si>
  <si>
    <r>
      <rPr>
        <sz val="12"/>
        <rFont val="宋体"/>
        <charset val="134"/>
      </rPr>
      <t>支出项目</t>
    </r>
    <phoneticPr fontId="9" type="noConversion"/>
  </si>
  <si>
    <r>
      <rPr>
        <sz val="12"/>
        <rFont val="宋体"/>
        <charset val="134"/>
      </rPr>
      <t>本年一般预算支出</t>
    </r>
    <r>
      <rPr>
        <sz val="12"/>
        <rFont val="Times New Roman"/>
        <family val="1"/>
      </rPr>
      <t xml:space="preserve"> </t>
    </r>
    <phoneticPr fontId="9" type="noConversion"/>
  </si>
  <si>
    <r>
      <rPr>
        <sz val="11"/>
        <rFont val="宋体"/>
        <charset val="134"/>
      </rPr>
      <t>基本支出</t>
    </r>
    <phoneticPr fontId="9" type="noConversion"/>
  </si>
  <si>
    <r>
      <rPr>
        <sz val="11"/>
        <rFont val="宋体"/>
        <charset val="134"/>
      </rPr>
      <t>　工资福利支出</t>
    </r>
    <phoneticPr fontId="9" type="noConversion"/>
  </si>
  <si>
    <r>
      <rPr>
        <sz val="12"/>
        <rFont val="宋体"/>
        <charset val="134"/>
      </rPr>
      <t>　公用经费</t>
    </r>
    <phoneticPr fontId="9" type="noConversion"/>
  </si>
  <si>
    <r>
      <rPr>
        <sz val="12"/>
        <rFont val="宋体"/>
        <charset val="134"/>
      </rPr>
      <t>　对个人和家庭补助</t>
    </r>
    <phoneticPr fontId="9" type="noConversion"/>
  </si>
  <si>
    <r>
      <rPr>
        <sz val="12"/>
        <rFont val="宋体"/>
        <charset val="134"/>
      </rPr>
      <t>项目支出</t>
    </r>
    <phoneticPr fontId="9" type="noConversion"/>
  </si>
  <si>
    <r>
      <t xml:space="preserve">  </t>
    </r>
    <r>
      <rPr>
        <sz val="12"/>
        <rFont val="宋体"/>
        <charset val="134"/>
      </rPr>
      <t>专项支出</t>
    </r>
    <phoneticPr fontId="9" type="noConversion"/>
  </si>
  <si>
    <r>
      <rPr>
        <sz val="12"/>
        <rFont val="宋体"/>
        <charset val="134"/>
      </rPr>
      <t>　预备费</t>
    </r>
    <phoneticPr fontId="9" type="noConversion"/>
  </si>
  <si>
    <r>
      <rPr>
        <sz val="12"/>
        <rFont val="宋体"/>
        <charset val="134"/>
      </rPr>
      <t>省下专项支出</t>
    </r>
    <phoneticPr fontId="9" type="noConversion"/>
  </si>
  <si>
    <r>
      <rPr>
        <sz val="12"/>
        <rFont val="宋体"/>
        <charset val="134"/>
      </rPr>
      <t>转移性支出</t>
    </r>
  </si>
  <si>
    <r>
      <rPr>
        <sz val="12"/>
        <rFont val="宋体"/>
        <charset val="134"/>
      </rPr>
      <t>专项上解支出</t>
    </r>
  </si>
  <si>
    <r>
      <rPr>
        <sz val="12"/>
        <rFont val="宋体"/>
        <charset val="134"/>
      </rPr>
      <t>补助县区支出</t>
    </r>
  </si>
  <si>
    <r>
      <rPr>
        <sz val="12"/>
        <rFont val="宋体"/>
        <charset val="134"/>
      </rPr>
      <t>转贷地方政府债券支出</t>
    </r>
    <phoneticPr fontId="2" type="noConversion"/>
  </si>
  <si>
    <r>
      <rPr>
        <sz val="12"/>
        <rFont val="宋体"/>
        <charset val="134"/>
      </rPr>
      <t>年终结余</t>
    </r>
    <r>
      <rPr>
        <sz val="12"/>
        <rFont val="Times New Roman"/>
        <family val="1"/>
      </rPr>
      <t xml:space="preserve">  </t>
    </r>
  </si>
  <si>
    <r>
      <rPr>
        <b/>
        <sz val="12"/>
        <rFont val="宋体"/>
        <charset val="134"/>
      </rPr>
      <t>总</t>
    </r>
    <r>
      <rPr>
        <b/>
        <sz val="12"/>
        <rFont val="Times New Roman"/>
        <family val="1"/>
      </rPr>
      <t xml:space="preserve">   </t>
    </r>
    <r>
      <rPr>
        <b/>
        <sz val="12"/>
        <rFont val="宋体"/>
        <charset val="134"/>
      </rPr>
      <t>计</t>
    </r>
    <phoneticPr fontId="9" type="noConversion"/>
  </si>
  <si>
    <r>
      <rPr>
        <sz val="12"/>
        <rFont val="宋体"/>
        <charset val="134"/>
      </rPr>
      <t>市四届人大五次会议批准数</t>
    </r>
    <phoneticPr fontId="9" type="noConversion"/>
  </si>
  <si>
    <r>
      <rPr>
        <sz val="12"/>
        <rFont val="宋体"/>
        <charset val="134"/>
      </rPr>
      <t>政府债券安排支出数</t>
    </r>
    <phoneticPr fontId="2" type="noConversion"/>
  </si>
  <si>
    <r>
      <rPr>
        <sz val="12"/>
        <rFont val="宋体"/>
        <charset val="134"/>
      </rPr>
      <t>抗疫特别国债安排支出数</t>
    </r>
    <phoneticPr fontId="2" type="noConversion"/>
  </si>
  <si>
    <r>
      <rPr>
        <sz val="12"/>
        <rFont val="宋体"/>
        <charset val="134"/>
      </rPr>
      <t>调整预算数</t>
    </r>
    <phoneticPr fontId="9" type="noConversion"/>
  </si>
  <si>
    <t xml:space="preserve">    国有土地使用权出让收入及对应专项债务收入安排的支出</t>
    <phoneticPr fontId="9" type="noConversion"/>
  </si>
  <si>
    <t xml:space="preserve">  抗疫特别国债安排的支出</t>
    <phoneticPr fontId="2" type="noConversion"/>
  </si>
  <si>
    <t xml:space="preserve">     基础设施建设支出</t>
    <phoneticPr fontId="2" type="noConversion"/>
  </si>
  <si>
    <t xml:space="preserve">       公共卫生体系建设支出</t>
    <phoneticPr fontId="2" type="noConversion"/>
  </si>
  <si>
    <t xml:space="preserve">     抗疫相关支出</t>
    <phoneticPr fontId="2" type="noConversion"/>
  </si>
  <si>
    <t xml:space="preserve">       减免房租补贴支出</t>
    <phoneticPr fontId="2" type="noConversion"/>
  </si>
  <si>
    <t xml:space="preserve">       重点企业贷款贴息支出</t>
    <phoneticPr fontId="2" type="noConversion"/>
  </si>
  <si>
    <t xml:space="preserve">       创业担保贷款贴息支出</t>
    <phoneticPr fontId="2" type="noConversion"/>
  </si>
  <si>
    <t xml:space="preserve">       援企稳岗补贴支出</t>
    <phoneticPr fontId="2" type="noConversion"/>
  </si>
  <si>
    <t xml:space="preserve">       困难群众基本生活补助支出</t>
    <phoneticPr fontId="2" type="noConversion"/>
  </si>
  <si>
    <t xml:space="preserve">       其他抗疫相关支出</t>
    <phoneticPr fontId="2" type="noConversion"/>
  </si>
  <si>
    <r>
      <rPr>
        <sz val="11"/>
        <rFont val="宋体"/>
        <charset val="134"/>
      </rPr>
      <t>单位：万元</t>
    </r>
    <phoneticPr fontId="9" type="noConversion"/>
  </si>
  <si>
    <t>项   目</t>
    <phoneticPr fontId="9" type="noConversion"/>
  </si>
  <si>
    <t>政府性基金支出小计</t>
    <phoneticPr fontId="9" type="noConversion"/>
  </si>
  <si>
    <t xml:space="preserve">  城乡社区支出</t>
    <phoneticPr fontId="2" type="noConversion"/>
  </si>
  <si>
    <t xml:space="preserve">  交通运输支出</t>
    <phoneticPr fontId="2" type="noConversion"/>
  </si>
  <si>
    <t xml:space="preserve">     政府收费公路专项债务收入安排的支出</t>
    <phoneticPr fontId="2" type="noConversion"/>
  </si>
  <si>
    <t xml:space="preserve">  其他支出</t>
    <phoneticPr fontId="2" type="noConversion"/>
  </si>
  <si>
    <t xml:space="preserve">  债务还本支出</t>
    <phoneticPr fontId="2" type="noConversion"/>
  </si>
  <si>
    <t xml:space="preserve">   地方政府专项债务还本支出</t>
    <phoneticPr fontId="2" type="noConversion"/>
  </si>
  <si>
    <t xml:space="preserve">      国有土地使用权出让金债务付息</t>
    <phoneticPr fontId="9" type="noConversion"/>
  </si>
  <si>
    <t xml:space="preserve">      政府收费公路专项债券付息支出</t>
    <phoneticPr fontId="9" type="noConversion"/>
  </si>
  <si>
    <t>　　　生态功能区转移支付收入</t>
    <phoneticPr fontId="9" type="noConversion"/>
  </si>
  <si>
    <t>　　　其他结算补助收入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</si>
</sst>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9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Times New Roman"/>
      <family val="1"/>
    </font>
    <font>
      <b/>
      <sz val="12"/>
      <color indexed="8"/>
      <name val="宋体"/>
      <charset val="134"/>
    </font>
    <font>
      <sz val="12"/>
      <color indexed="8"/>
      <name val="Times New Roman"/>
      <family val="1"/>
    </font>
    <font>
      <sz val="12"/>
      <color indexed="8"/>
      <name val="宋体"/>
      <charset val="134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6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 vertical="center" indent="1"/>
    </xf>
    <xf numFmtId="0" fontId="1" fillId="0" borderId="1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right" vertical="center" wrapText="1"/>
    </xf>
    <xf numFmtId="176" fontId="7" fillId="0" borderId="1" xfId="1" applyNumberFormat="1" applyFont="1" applyBorder="1" applyAlignment="1">
      <alignment horizontal="right" vertical="center" wrapText="1"/>
    </xf>
    <xf numFmtId="177" fontId="5" fillId="0" borderId="1" xfId="1" applyNumberFormat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6" fillId="0" borderId="1" xfId="1" applyFont="1" applyBorder="1" applyAlignment="1">
      <alignment horizontal="left" vertical="center" indent="1"/>
    </xf>
    <xf numFmtId="0" fontId="6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2" applyFont="1" applyAlignment="1">
      <alignment wrapText="1"/>
    </xf>
    <xf numFmtId="0" fontId="10" fillId="0" borderId="1" xfId="2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1" fontId="5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76" fontId="5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 wrapText="1"/>
    </xf>
    <xf numFmtId="0" fontId="5" fillId="0" borderId="1" xfId="2" applyFont="1" applyBorder="1" applyAlignment="1">
      <alignment horizontal="right" vertical="center" wrapText="1"/>
    </xf>
    <xf numFmtId="176" fontId="5" fillId="0" borderId="1" xfId="2" applyNumberFormat="1" applyFont="1" applyBorder="1" applyAlignment="1">
      <alignment horizontal="right" vertical="center" wrapText="1"/>
    </xf>
    <xf numFmtId="176" fontId="7" fillId="0" borderId="1" xfId="2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indent="1"/>
    </xf>
    <xf numFmtId="0" fontId="12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6" fillId="0" borderId="2" xfId="2" applyFont="1" applyBorder="1" applyAlignment="1">
      <alignment horizontal="right" vertical="center" wrapText="1"/>
    </xf>
  </cellXfs>
  <cellStyles count="3">
    <cellStyle name="常规" xfId="0" builtinId="0"/>
    <cellStyle name="常规 2 2" xfId="1"/>
    <cellStyle name="常规_2014、2015社保基金预决算数据（人代会用）2015011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85;&#23460;&#36164;&#26009;/&#39044;&#31639;&#31185;/&#39044;&#31639;&#31185;&#36164;&#26009;/2020&#24180;&#39044;&#31639;/5.&#20154;&#20195;&#20250;&#36164;&#26009;/4.2020&#24180;&#39044;&#31639;&#34920;--&#23450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平衡简表2019"/>
      <sheetName val="收入建议"/>
      <sheetName val="收入建议调整"/>
      <sheetName val="本级收入"/>
      <sheetName val="本级支出"/>
      <sheetName val="本级支出明细"/>
      <sheetName val="本级平衡"/>
      <sheetName val="支出经济分类"/>
      <sheetName val="政府性基金预算收入"/>
      <sheetName val="政府性基金预算支出"/>
      <sheetName val="全市社保基金收支"/>
      <sheetName val="市级社保基金收入"/>
      <sheetName val="市级社保基金支出"/>
      <sheetName val="国有资本经营预算"/>
      <sheetName val="三公经费预算"/>
      <sheetName val="提前下达专项"/>
    </sheetNames>
    <sheetDataSet>
      <sheetData sheetId="0">
        <row r="9">
          <cell r="G9">
            <v>63206</v>
          </cell>
        </row>
        <row r="10">
          <cell r="G10">
            <v>6582</v>
          </cell>
        </row>
        <row r="12">
          <cell r="G12">
            <v>483</v>
          </cell>
        </row>
        <row r="13">
          <cell r="G13">
            <v>3353</v>
          </cell>
        </row>
        <row r="14">
          <cell r="G14">
            <v>471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D1"/>
    </sheetView>
  </sheetViews>
  <sheetFormatPr defaultRowHeight="15"/>
  <cols>
    <col min="1" max="1" width="33.5" customWidth="1"/>
    <col min="2" max="2" width="16.625" style="12" customWidth="1"/>
    <col min="3" max="3" width="16.5" style="12" customWidth="1"/>
    <col min="4" max="4" width="16.5" style="13" customWidth="1"/>
  </cols>
  <sheetData>
    <row r="1" spans="1:4" ht="39.75" customHeight="1">
      <c r="A1" s="54" t="s">
        <v>21</v>
      </c>
      <c r="B1" s="54"/>
      <c r="C1" s="54"/>
      <c r="D1" s="54"/>
    </row>
    <row r="2" spans="1:4" ht="20.25" customHeight="1">
      <c r="A2" s="1"/>
      <c r="B2" s="55" t="s">
        <v>24</v>
      </c>
      <c r="C2" s="55"/>
      <c r="D2" s="55"/>
    </row>
    <row r="3" spans="1:4" ht="40.5" customHeight="1">
      <c r="A3" s="2" t="s">
        <v>22</v>
      </c>
      <c r="B3" s="6" t="s">
        <v>25</v>
      </c>
      <c r="C3" s="6" t="s">
        <v>26</v>
      </c>
      <c r="D3" s="7" t="s">
        <v>27</v>
      </c>
    </row>
    <row r="4" spans="1:4" ht="24.75" customHeight="1">
      <c r="A4" s="5" t="s">
        <v>23</v>
      </c>
      <c r="B4" s="8">
        <f>SUM(B5:B26)</f>
        <v>140965</v>
      </c>
      <c r="C4" s="8">
        <f>SUM(C5:C26)</f>
        <v>22600</v>
      </c>
      <c r="D4" s="9">
        <f>SUM(D5:D26)</f>
        <v>163565.00000000003</v>
      </c>
    </row>
    <row r="5" spans="1:4" ht="24.75" customHeight="1">
      <c r="A5" s="3" t="s">
        <v>0</v>
      </c>
      <c r="B5" s="10">
        <v>25405.9</v>
      </c>
      <c r="C5" s="10">
        <v>4485</v>
      </c>
      <c r="D5" s="11">
        <f>+B5+C5</f>
        <v>29890.9</v>
      </c>
    </row>
    <row r="6" spans="1:4" ht="24.75" customHeight="1">
      <c r="A6" s="3" t="s">
        <v>1</v>
      </c>
      <c r="B6" s="10">
        <v>0</v>
      </c>
      <c r="C6" s="10"/>
      <c r="D6" s="11">
        <f t="shared" ref="D6:D26" si="0">+B6+C6</f>
        <v>0</v>
      </c>
    </row>
    <row r="7" spans="1:4" ht="24.75" customHeight="1">
      <c r="A7" s="3" t="s">
        <v>2</v>
      </c>
      <c r="B7" s="10">
        <v>6392.5</v>
      </c>
      <c r="C7" s="10"/>
      <c r="D7" s="11">
        <f t="shared" si="0"/>
        <v>6392.5</v>
      </c>
    </row>
    <row r="8" spans="1:4" ht="24.75" customHeight="1">
      <c r="A8" s="3" t="s">
        <v>3</v>
      </c>
      <c r="B8" s="10">
        <v>14822.4</v>
      </c>
      <c r="C8" s="10">
        <v>4500</v>
      </c>
      <c r="D8" s="11">
        <f t="shared" si="0"/>
        <v>19322.400000000001</v>
      </c>
    </row>
    <row r="9" spans="1:4" ht="24.75" customHeight="1">
      <c r="A9" s="3" t="s">
        <v>4</v>
      </c>
      <c r="B9" s="10">
        <v>4084.5</v>
      </c>
      <c r="C9" s="10"/>
      <c r="D9" s="11">
        <f t="shared" si="0"/>
        <v>4084.5</v>
      </c>
    </row>
    <row r="10" spans="1:4" ht="24.75" customHeight="1">
      <c r="A10" s="3" t="s">
        <v>5</v>
      </c>
      <c r="B10" s="10">
        <v>11490.1</v>
      </c>
      <c r="C10" s="10">
        <v>1000</v>
      </c>
      <c r="D10" s="11">
        <f t="shared" si="0"/>
        <v>12490.1</v>
      </c>
    </row>
    <row r="11" spans="1:4" ht="24.75" customHeight="1">
      <c r="A11" s="3" t="s">
        <v>6</v>
      </c>
      <c r="B11" s="10">
        <v>19852.800000000003</v>
      </c>
      <c r="C11" s="10"/>
      <c r="D11" s="11">
        <f t="shared" si="0"/>
        <v>19852.800000000003</v>
      </c>
    </row>
    <row r="12" spans="1:4" ht="24.75" customHeight="1">
      <c r="A12" s="14" t="s">
        <v>28</v>
      </c>
      <c r="B12" s="10">
        <v>10882.199999999999</v>
      </c>
      <c r="C12" s="10">
        <v>350</v>
      </c>
      <c r="D12" s="11">
        <f t="shared" si="0"/>
        <v>11232.199999999999</v>
      </c>
    </row>
    <row r="13" spans="1:4" ht="24.75" customHeight="1">
      <c r="A13" s="3" t="s">
        <v>7</v>
      </c>
      <c r="B13" s="10">
        <v>4372.3</v>
      </c>
      <c r="C13" s="10"/>
      <c r="D13" s="11">
        <f t="shared" si="0"/>
        <v>4372.3</v>
      </c>
    </row>
    <row r="14" spans="1:4" ht="24.75" customHeight="1">
      <c r="A14" s="3" t="s">
        <v>8</v>
      </c>
      <c r="B14" s="10">
        <v>1588.4</v>
      </c>
      <c r="C14" s="10">
        <v>1600</v>
      </c>
      <c r="D14" s="11">
        <f t="shared" si="0"/>
        <v>3188.4</v>
      </c>
    </row>
    <row r="15" spans="1:4" ht="24.75" customHeight="1">
      <c r="A15" s="3" t="s">
        <v>9</v>
      </c>
      <c r="B15" s="10">
        <v>14009.699999999999</v>
      </c>
      <c r="C15" s="10">
        <v>3315</v>
      </c>
      <c r="D15" s="11">
        <f t="shared" si="0"/>
        <v>17324.699999999997</v>
      </c>
    </row>
    <row r="16" spans="1:4" ht="24.75" customHeight="1">
      <c r="A16" s="3" t="s">
        <v>10</v>
      </c>
      <c r="B16" s="10">
        <v>896.5</v>
      </c>
      <c r="C16" s="10"/>
      <c r="D16" s="11">
        <f t="shared" si="0"/>
        <v>896.5</v>
      </c>
    </row>
    <row r="17" spans="1:4" ht="24.75" customHeight="1">
      <c r="A17" s="3" t="s">
        <v>11</v>
      </c>
      <c r="B17" s="10">
        <v>696.5</v>
      </c>
      <c r="C17" s="10"/>
      <c r="D17" s="11">
        <f t="shared" si="0"/>
        <v>696.5</v>
      </c>
    </row>
    <row r="18" spans="1:4" ht="24.75" customHeight="1">
      <c r="A18" s="3" t="s">
        <v>12</v>
      </c>
      <c r="B18" s="10">
        <v>1788.4</v>
      </c>
      <c r="C18" s="10"/>
      <c r="D18" s="11">
        <f t="shared" si="0"/>
        <v>1788.4</v>
      </c>
    </row>
    <row r="19" spans="1:4" ht="24.75" customHeight="1">
      <c r="A19" s="3" t="s">
        <v>13</v>
      </c>
      <c r="B19" s="10">
        <v>0</v>
      </c>
      <c r="C19" s="10"/>
      <c r="D19" s="11">
        <f t="shared" si="0"/>
        <v>0</v>
      </c>
    </row>
    <row r="20" spans="1:4" ht="24.75" customHeight="1">
      <c r="A20" s="3" t="s">
        <v>14</v>
      </c>
      <c r="B20" s="10">
        <v>963.4</v>
      </c>
      <c r="C20" s="10">
        <v>150</v>
      </c>
      <c r="D20" s="11">
        <f t="shared" si="0"/>
        <v>1113.4000000000001</v>
      </c>
    </row>
    <row r="21" spans="1:4" ht="24.75" customHeight="1">
      <c r="A21" s="3" t="s">
        <v>15</v>
      </c>
      <c r="B21" s="10">
        <v>6749.1</v>
      </c>
      <c r="C21" s="10"/>
      <c r="D21" s="11">
        <f t="shared" si="0"/>
        <v>6749.1</v>
      </c>
    </row>
    <row r="22" spans="1:4" ht="24.75" customHeight="1">
      <c r="A22" s="3" t="s">
        <v>16</v>
      </c>
      <c r="B22" s="10">
        <v>757.7</v>
      </c>
      <c r="C22" s="10">
        <v>200</v>
      </c>
      <c r="D22" s="11">
        <f t="shared" si="0"/>
        <v>957.7</v>
      </c>
    </row>
    <row r="23" spans="1:4" ht="24.75" customHeight="1">
      <c r="A23" s="3" t="s">
        <v>17</v>
      </c>
      <c r="B23" s="10">
        <v>1287.5999999999999</v>
      </c>
      <c r="C23" s="10">
        <v>400</v>
      </c>
      <c r="D23" s="11">
        <f t="shared" si="0"/>
        <v>1687.6</v>
      </c>
    </row>
    <row r="24" spans="1:4" ht="24.75" customHeight="1">
      <c r="A24" s="3" t="s">
        <v>18</v>
      </c>
      <c r="B24" s="10">
        <v>1500</v>
      </c>
      <c r="C24" s="10"/>
      <c r="D24" s="11">
        <f t="shared" si="0"/>
        <v>1500</v>
      </c>
    </row>
    <row r="25" spans="1:4" ht="24.75" customHeight="1">
      <c r="A25" s="4" t="s">
        <v>19</v>
      </c>
      <c r="B25" s="10">
        <v>7000</v>
      </c>
      <c r="C25" s="10"/>
      <c r="D25" s="11">
        <f t="shared" si="0"/>
        <v>7000</v>
      </c>
    </row>
    <row r="26" spans="1:4" ht="24.75" customHeight="1">
      <c r="A26" s="3" t="s">
        <v>20</v>
      </c>
      <c r="B26" s="10">
        <v>6425</v>
      </c>
      <c r="C26" s="10">
        <v>6600</v>
      </c>
      <c r="D26" s="11">
        <f t="shared" si="0"/>
        <v>13025</v>
      </c>
    </row>
  </sheetData>
  <mergeCells count="2">
    <mergeCell ref="A1:D1"/>
    <mergeCell ref="B2:D2"/>
  </mergeCells>
  <phoneticPr fontId="2" type="noConversion"/>
  <printOptions horizontalCentered="1"/>
  <pageMargins left="0.70866141732283472" right="0.70866141732283472" top="0.88" bottom="0.74803149606299213" header="0.31496062992125984" footer="0.31496062992125984"/>
  <pageSetup paperSize="9" orientation="portrait" r:id="rId1"/>
  <headerFooter>
    <oddFooter>&amp;L-8-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pane xSplit="1" ySplit="3" topLeftCell="B19" activePane="bottomRight" state="frozen"/>
      <selection pane="topRight" activeCell="B1" sqref="B1"/>
      <selection pane="bottomLeft" activeCell="A4" sqref="A4"/>
      <selection pane="bottomRight" sqref="A1:F1"/>
    </sheetView>
  </sheetViews>
  <sheetFormatPr defaultRowHeight="15"/>
  <cols>
    <col min="1" max="1" width="34.375" customWidth="1"/>
    <col min="2" max="2" width="11.625" style="12" customWidth="1"/>
    <col min="3" max="3" width="10.625" style="12" customWidth="1"/>
    <col min="4" max="4" width="23.875" style="12" customWidth="1"/>
    <col min="5" max="5" width="10.875" style="12" customWidth="1"/>
    <col min="6" max="6" width="11.75" style="12" customWidth="1"/>
  </cols>
  <sheetData>
    <row r="1" spans="1:6" ht="39.75" customHeight="1">
      <c r="A1" s="56" t="s">
        <v>39</v>
      </c>
      <c r="B1" s="56"/>
      <c r="C1" s="56"/>
      <c r="D1" s="56"/>
      <c r="E1" s="56"/>
      <c r="F1" s="56"/>
    </row>
    <row r="2" spans="1:6" ht="19.5" customHeight="1">
      <c r="B2" s="28"/>
      <c r="C2" s="28"/>
      <c r="D2" s="29"/>
      <c r="E2" s="57" t="s">
        <v>55</v>
      </c>
      <c r="F2" s="57"/>
    </row>
    <row r="3" spans="1:6" s="23" customFormat="1" ht="46.5" customHeight="1">
      <c r="A3" s="18" t="s">
        <v>40</v>
      </c>
      <c r="B3" s="30" t="s">
        <v>56</v>
      </c>
      <c r="C3" s="30" t="s">
        <v>57</v>
      </c>
      <c r="D3" s="30" t="s">
        <v>58</v>
      </c>
      <c r="E3" s="30" t="s">
        <v>56</v>
      </c>
      <c r="F3" s="30" t="s">
        <v>57</v>
      </c>
    </row>
    <row r="4" spans="1:6" ht="36.75" customHeight="1">
      <c r="A4" s="19" t="s">
        <v>37</v>
      </c>
      <c r="B4" s="31">
        <v>53300</v>
      </c>
      <c r="C4" s="31">
        <v>53300</v>
      </c>
      <c r="D4" s="32" t="s">
        <v>59</v>
      </c>
      <c r="E4" s="33">
        <f>+E5+E9</f>
        <v>140965</v>
      </c>
      <c r="F4" s="33">
        <f>+E4+22600</f>
        <v>163565</v>
      </c>
    </row>
    <row r="5" spans="1:6" ht="36.75" customHeight="1">
      <c r="A5" s="19" t="s">
        <v>41</v>
      </c>
      <c r="B5" s="34">
        <f>+B6+B7+B12</f>
        <v>319438</v>
      </c>
      <c r="C5" s="34">
        <f>+C6+C7+C12</f>
        <v>319438</v>
      </c>
      <c r="D5" s="35" t="s">
        <v>60</v>
      </c>
      <c r="E5" s="33">
        <f>SUM(E6:E8)</f>
        <v>92890</v>
      </c>
      <c r="F5" s="33">
        <f t="shared" ref="F5:F12" si="0">+E5</f>
        <v>92890</v>
      </c>
    </row>
    <row r="6" spans="1:6" ht="36.75" customHeight="1">
      <c r="A6" s="20" t="s">
        <v>38</v>
      </c>
      <c r="B6" s="34">
        <v>3543</v>
      </c>
      <c r="C6" s="34">
        <f>+B6</f>
        <v>3543</v>
      </c>
      <c r="D6" s="35" t="s">
        <v>61</v>
      </c>
      <c r="E6" s="33">
        <v>79731</v>
      </c>
      <c r="F6" s="33">
        <f t="shared" si="0"/>
        <v>79731</v>
      </c>
    </row>
    <row r="7" spans="1:6" s="27" customFormat="1" ht="36.75" customHeight="1">
      <c r="A7" s="20" t="s">
        <v>42</v>
      </c>
      <c r="B7" s="31">
        <f>SUM(B8:B11)</f>
        <v>74695</v>
      </c>
      <c r="C7" s="31">
        <f>SUM(C8:C11)</f>
        <v>74695</v>
      </c>
      <c r="D7" s="36" t="s">
        <v>62</v>
      </c>
      <c r="E7" s="33">
        <v>10121</v>
      </c>
      <c r="F7" s="33">
        <f t="shared" si="0"/>
        <v>10121</v>
      </c>
    </row>
    <row r="8" spans="1:6" s="27" customFormat="1" ht="36.75" customHeight="1">
      <c r="A8" s="20" t="s">
        <v>43</v>
      </c>
      <c r="B8" s="31">
        <f>+[1]平衡简表2019!G9</f>
        <v>63206</v>
      </c>
      <c r="C8" s="31">
        <f>+B8</f>
        <v>63206</v>
      </c>
      <c r="D8" s="36" t="s">
        <v>63</v>
      </c>
      <c r="E8" s="33">
        <v>3038</v>
      </c>
      <c r="F8" s="33">
        <f t="shared" si="0"/>
        <v>3038</v>
      </c>
    </row>
    <row r="9" spans="1:6" s="27" customFormat="1" ht="36.75" customHeight="1">
      <c r="A9" s="20" t="s">
        <v>44</v>
      </c>
      <c r="B9" s="31">
        <f>+[1]平衡简表2019!G10</f>
        <v>6582</v>
      </c>
      <c r="C9" s="31">
        <f t="shared" ref="C9:C15" si="1">+B9</f>
        <v>6582</v>
      </c>
      <c r="D9" s="36" t="s">
        <v>64</v>
      </c>
      <c r="E9" s="33">
        <f>+E10+E11</f>
        <v>48075</v>
      </c>
      <c r="F9" s="33">
        <f t="shared" si="0"/>
        <v>48075</v>
      </c>
    </row>
    <row r="10" spans="1:6" s="27" customFormat="1" ht="36.75" customHeight="1">
      <c r="A10" s="53" t="s">
        <v>100</v>
      </c>
      <c r="B10" s="34">
        <v>600</v>
      </c>
      <c r="C10" s="31">
        <f t="shared" si="1"/>
        <v>600</v>
      </c>
      <c r="D10" s="36" t="s">
        <v>65</v>
      </c>
      <c r="E10" s="33">
        <v>46575</v>
      </c>
      <c r="F10" s="33">
        <f t="shared" si="0"/>
        <v>46575</v>
      </c>
    </row>
    <row r="11" spans="1:6" s="27" customFormat="1" ht="36.75" customHeight="1">
      <c r="A11" s="53" t="s">
        <v>101</v>
      </c>
      <c r="B11" s="33">
        <f>+[1]平衡简表2019!G12+[1]平衡简表2019!G13+[1]平衡简表2019!G14</f>
        <v>4307</v>
      </c>
      <c r="C11" s="31">
        <f t="shared" si="1"/>
        <v>4307</v>
      </c>
      <c r="D11" s="36" t="s">
        <v>66</v>
      </c>
      <c r="E11" s="33">
        <v>1500</v>
      </c>
      <c r="F11" s="33">
        <f t="shared" si="0"/>
        <v>1500</v>
      </c>
    </row>
    <row r="12" spans="1:6" s="27" customFormat="1" ht="36.75" customHeight="1">
      <c r="A12" s="20" t="s">
        <v>45</v>
      </c>
      <c r="B12" s="37">
        <v>241200</v>
      </c>
      <c r="C12" s="31">
        <f t="shared" si="1"/>
        <v>241200</v>
      </c>
      <c r="D12" s="32" t="s">
        <v>67</v>
      </c>
      <c r="E12" s="37">
        <f>241200+2192</f>
        <v>243392</v>
      </c>
      <c r="F12" s="33">
        <f t="shared" si="0"/>
        <v>243392</v>
      </c>
    </row>
    <row r="13" spans="1:6" s="27" customFormat="1" ht="36.75" customHeight="1">
      <c r="A13" s="19" t="s">
        <v>46</v>
      </c>
      <c r="B13" s="33">
        <v>4427</v>
      </c>
      <c r="C13" s="31">
        <f t="shared" si="1"/>
        <v>4427</v>
      </c>
      <c r="D13" s="32" t="s">
        <v>68</v>
      </c>
      <c r="E13" s="37"/>
      <c r="F13" s="37"/>
    </row>
    <row r="14" spans="1:6" s="27" customFormat="1" ht="36.75" customHeight="1">
      <c r="A14" s="21" t="s">
        <v>47</v>
      </c>
      <c r="B14" s="37">
        <f>+B15</f>
        <v>2192</v>
      </c>
      <c r="C14" s="31">
        <f t="shared" si="1"/>
        <v>2192</v>
      </c>
      <c r="D14" s="36" t="s">
        <v>69</v>
      </c>
      <c r="E14" s="37"/>
      <c r="F14" s="37"/>
    </row>
    <row r="15" spans="1:6" s="27" customFormat="1" ht="36.75" customHeight="1">
      <c r="A15" s="19" t="s">
        <v>48</v>
      </c>
      <c r="B15" s="37">
        <v>2192</v>
      </c>
      <c r="C15" s="31">
        <f t="shared" si="1"/>
        <v>2192</v>
      </c>
      <c r="D15" s="36" t="s">
        <v>70</v>
      </c>
      <c r="E15" s="37"/>
      <c r="F15" s="37"/>
    </row>
    <row r="16" spans="1:6" s="27" customFormat="1" ht="36.75" customHeight="1">
      <c r="A16" s="19" t="s">
        <v>51</v>
      </c>
      <c r="B16" s="33"/>
      <c r="C16" s="31">
        <v>22600</v>
      </c>
      <c r="D16" s="38" t="s">
        <v>71</v>
      </c>
      <c r="E16" s="37"/>
      <c r="F16" s="37"/>
    </row>
    <row r="17" spans="1:6" s="27" customFormat="1" ht="36.75" customHeight="1">
      <c r="A17" s="19" t="s">
        <v>49</v>
      </c>
      <c r="B17" s="33">
        <v>5000</v>
      </c>
      <c r="C17" s="33">
        <v>5000</v>
      </c>
      <c r="D17" s="32" t="s">
        <v>72</v>
      </c>
      <c r="E17" s="37"/>
      <c r="F17" s="37"/>
    </row>
    <row r="18" spans="1:6" s="27" customFormat="1" ht="36.75" customHeight="1">
      <c r="A18" s="19"/>
      <c r="B18" s="37"/>
      <c r="C18" s="37"/>
      <c r="D18" s="32"/>
      <c r="E18" s="37"/>
      <c r="F18" s="37"/>
    </row>
    <row r="19" spans="1:6" s="27" customFormat="1" ht="36.75" customHeight="1">
      <c r="A19" s="22" t="s">
        <v>50</v>
      </c>
      <c r="B19" s="39">
        <f>SUM(B4,B5,B13,B14,B16,B17)</f>
        <v>384357</v>
      </c>
      <c r="C19" s="39">
        <f>SUM(C4,C5,C13,C14,C16,C17)</f>
        <v>406957</v>
      </c>
      <c r="D19" s="40" t="s">
        <v>73</v>
      </c>
      <c r="E19" s="39">
        <f>+E4+E12+E13+E16+E17</f>
        <v>384357</v>
      </c>
      <c r="F19" s="39">
        <f>+F4+F12+F13+F16+F17</f>
        <v>406957</v>
      </c>
    </row>
  </sheetData>
  <mergeCells count="2">
    <mergeCell ref="A1:F1"/>
    <mergeCell ref="E2:F2"/>
  </mergeCells>
  <phoneticPr fontId="2" type="noConversion"/>
  <printOptions horizontalCentered="1"/>
  <pageMargins left="0.39370078740157483" right="0.39370078740157483" top="1.1417322834645669" bottom="0.74803149606299213" header="0.31496062992125984" footer="0.31496062992125984"/>
  <pageSetup paperSize="9" scale="90" orientation="portrait" r:id="rId1"/>
  <headerFooter>
    <oddFooter>&amp;R&amp;12-9-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showZeros="0" tabSelected="1" workbookViewId="0">
      <pane xSplit="1" ySplit="3" topLeftCell="B2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ColWidth="10" defaultRowHeight="15"/>
  <cols>
    <col min="1" max="1" width="43.75" style="23" customWidth="1"/>
    <col min="2" max="2" width="14.25" style="47" customWidth="1"/>
    <col min="3" max="3" width="11.5" style="47" customWidth="1"/>
    <col min="4" max="4" width="12.625" style="47" customWidth="1"/>
    <col min="5" max="5" width="12.75" style="48" customWidth="1"/>
    <col min="6" max="16384" width="10" style="23"/>
  </cols>
  <sheetData>
    <row r="1" spans="1:5" ht="39" customHeight="1">
      <c r="A1" s="58" t="s">
        <v>53</v>
      </c>
      <c r="B1" s="58"/>
      <c r="C1" s="58"/>
      <c r="D1" s="58"/>
      <c r="E1" s="58"/>
    </row>
    <row r="2" spans="1:5" ht="19.5" customHeight="1">
      <c r="A2" s="24"/>
      <c r="B2" s="59" t="s">
        <v>89</v>
      </c>
      <c r="C2" s="59"/>
      <c r="D2" s="59"/>
      <c r="E2" s="59"/>
    </row>
    <row r="3" spans="1:5" ht="43.5" customHeight="1">
      <c r="A3" s="15" t="s">
        <v>90</v>
      </c>
      <c r="B3" s="41" t="s">
        <v>74</v>
      </c>
      <c r="C3" s="41" t="s">
        <v>75</v>
      </c>
      <c r="D3" s="41" t="s">
        <v>76</v>
      </c>
      <c r="E3" s="42" t="s">
        <v>77</v>
      </c>
    </row>
    <row r="4" spans="1:5" ht="23.25" customHeight="1">
      <c r="A4" s="16" t="s">
        <v>91</v>
      </c>
      <c r="B4" s="43">
        <f>+B5+B12+B14+B18+B20+B24</f>
        <v>11800</v>
      </c>
      <c r="C4" s="43">
        <f>+C5+C12+C14+C18+C20+C24</f>
        <v>248500</v>
      </c>
      <c r="D4" s="43">
        <f>+D5+D12+D14+D18+D20+D24</f>
        <v>11976</v>
      </c>
      <c r="E4" s="43">
        <f>+E5+E12+E14+E18+E20+E24</f>
        <v>272276</v>
      </c>
    </row>
    <row r="5" spans="1:5" s="26" customFormat="1" ht="23.25" customHeight="1">
      <c r="A5" s="16" t="s">
        <v>92</v>
      </c>
      <c r="B5" s="43">
        <f>B6</f>
        <v>10595</v>
      </c>
      <c r="C5" s="43">
        <f>C6</f>
        <v>0</v>
      </c>
      <c r="D5" s="43">
        <f>D6</f>
        <v>0</v>
      </c>
      <c r="E5" s="43">
        <f>E6</f>
        <v>10595</v>
      </c>
    </row>
    <row r="6" spans="1:5" ht="37.5" customHeight="1">
      <c r="A6" s="17" t="s">
        <v>78</v>
      </c>
      <c r="B6" s="44">
        <f>SUM(B7:B11)</f>
        <v>10595</v>
      </c>
      <c r="C6" s="44">
        <f>SUM(C7:C11)</f>
        <v>0</v>
      </c>
      <c r="D6" s="44">
        <f>SUM(D7:D11)</f>
        <v>0</v>
      </c>
      <c r="E6" s="44">
        <f>SUM(E7:E11)</f>
        <v>10595</v>
      </c>
    </row>
    <row r="7" spans="1:5" ht="21.75" customHeight="1">
      <c r="A7" s="17" t="s">
        <v>29</v>
      </c>
      <c r="B7" s="44">
        <v>2000</v>
      </c>
      <c r="C7" s="44"/>
      <c r="D7" s="44"/>
      <c r="E7" s="45">
        <f t="shared" ref="E7:E33" si="0">+B7+C7+D7</f>
        <v>2000</v>
      </c>
    </row>
    <row r="8" spans="1:5" ht="21.75" customHeight="1">
      <c r="A8" s="17" t="s">
        <v>30</v>
      </c>
      <c r="B8" s="44">
        <f>8128-51</f>
        <v>8077</v>
      </c>
      <c r="C8" s="44"/>
      <c r="D8" s="44"/>
      <c r="E8" s="45">
        <f t="shared" si="0"/>
        <v>8077</v>
      </c>
    </row>
    <row r="9" spans="1:5" ht="21.75" customHeight="1">
      <c r="A9" s="17" t="s">
        <v>31</v>
      </c>
      <c r="B9" s="44">
        <v>50</v>
      </c>
      <c r="C9" s="44"/>
      <c r="D9" s="44"/>
      <c r="E9" s="45">
        <f t="shared" si="0"/>
        <v>50</v>
      </c>
    </row>
    <row r="10" spans="1:5" ht="21.75" customHeight="1">
      <c r="A10" s="17" t="s">
        <v>32</v>
      </c>
      <c r="B10" s="44">
        <v>468</v>
      </c>
      <c r="C10" s="44"/>
      <c r="D10" s="44"/>
      <c r="E10" s="45">
        <f t="shared" si="0"/>
        <v>468</v>
      </c>
    </row>
    <row r="11" spans="1:5" ht="21.75" customHeight="1">
      <c r="A11" s="17" t="s">
        <v>33</v>
      </c>
      <c r="B11" s="44"/>
      <c r="C11" s="44"/>
      <c r="D11" s="44"/>
      <c r="E11" s="45">
        <f t="shared" si="0"/>
        <v>0</v>
      </c>
    </row>
    <row r="12" spans="1:5" s="26" customFormat="1" ht="23.25" customHeight="1">
      <c r="A12" s="25" t="s">
        <v>93</v>
      </c>
      <c r="B12" s="43">
        <f>+B13</f>
        <v>0</v>
      </c>
      <c r="C12" s="43">
        <f>+C13</f>
        <v>156100</v>
      </c>
      <c r="D12" s="43">
        <f>+D13</f>
        <v>0</v>
      </c>
      <c r="E12" s="43">
        <f>+E13</f>
        <v>156100</v>
      </c>
    </row>
    <row r="13" spans="1:5" ht="23.25" customHeight="1">
      <c r="A13" s="17" t="s">
        <v>94</v>
      </c>
      <c r="B13" s="44"/>
      <c r="C13" s="44">
        <v>156100</v>
      </c>
      <c r="D13" s="44"/>
      <c r="E13" s="45">
        <f t="shared" si="0"/>
        <v>156100</v>
      </c>
    </row>
    <row r="14" spans="1:5" s="26" customFormat="1" ht="23.25" customHeight="1">
      <c r="A14" s="25" t="s">
        <v>95</v>
      </c>
      <c r="B14" s="43">
        <f>+B15+B16</f>
        <v>478</v>
      </c>
      <c r="C14" s="43">
        <f>+C15+C16</f>
        <v>91000</v>
      </c>
      <c r="D14" s="43">
        <f>+D15+D16</f>
        <v>0</v>
      </c>
      <c r="E14" s="43">
        <f>+E15+E16</f>
        <v>91478</v>
      </c>
    </row>
    <row r="15" spans="1:5" ht="31.5" customHeight="1">
      <c r="A15" s="17" t="s">
        <v>52</v>
      </c>
      <c r="B15" s="44"/>
      <c r="C15" s="44">
        <v>91000</v>
      </c>
      <c r="D15" s="44"/>
      <c r="E15" s="45">
        <f t="shared" si="0"/>
        <v>91000</v>
      </c>
    </row>
    <row r="16" spans="1:5" ht="23.25" customHeight="1">
      <c r="A16" s="17" t="s">
        <v>34</v>
      </c>
      <c r="B16" s="44">
        <f>+B17</f>
        <v>478</v>
      </c>
      <c r="C16" s="44"/>
      <c r="D16" s="44"/>
      <c r="E16" s="45">
        <f t="shared" si="0"/>
        <v>478</v>
      </c>
    </row>
    <row r="17" spans="1:5" ht="23.25" customHeight="1">
      <c r="A17" s="17" t="s">
        <v>54</v>
      </c>
      <c r="B17" s="44">
        <v>478</v>
      </c>
      <c r="C17" s="44"/>
      <c r="D17" s="44"/>
      <c r="E17" s="45">
        <f t="shared" si="0"/>
        <v>478</v>
      </c>
    </row>
    <row r="18" spans="1:5" s="26" customFormat="1" ht="23.25" customHeight="1">
      <c r="A18" s="25" t="s">
        <v>96</v>
      </c>
      <c r="B18" s="43">
        <f>+B19</f>
        <v>0</v>
      </c>
      <c r="C18" s="43">
        <f>+C19</f>
        <v>1400</v>
      </c>
      <c r="D18" s="43">
        <f>+D19</f>
        <v>0</v>
      </c>
      <c r="E18" s="46">
        <f t="shared" si="0"/>
        <v>1400</v>
      </c>
    </row>
    <row r="19" spans="1:5" ht="23.25" customHeight="1">
      <c r="A19" s="17" t="s">
        <v>97</v>
      </c>
      <c r="B19" s="44"/>
      <c r="C19" s="44">
        <v>1400</v>
      </c>
      <c r="D19" s="44"/>
      <c r="E19" s="45">
        <f t="shared" si="0"/>
        <v>1400</v>
      </c>
    </row>
    <row r="20" spans="1:5" s="26" customFormat="1" ht="23.25" customHeight="1">
      <c r="A20" s="25" t="s">
        <v>35</v>
      </c>
      <c r="B20" s="43">
        <f>B21</f>
        <v>727</v>
      </c>
      <c r="C20" s="43">
        <f>C21</f>
        <v>0</v>
      </c>
      <c r="D20" s="43">
        <f>D21</f>
        <v>0</v>
      </c>
      <c r="E20" s="43">
        <f>E21</f>
        <v>727</v>
      </c>
    </row>
    <row r="21" spans="1:5" ht="23.25" customHeight="1">
      <c r="A21" s="17" t="s">
        <v>36</v>
      </c>
      <c r="B21" s="44">
        <f>SUM(B22:B24)</f>
        <v>727</v>
      </c>
      <c r="C21" s="44"/>
      <c r="D21" s="44"/>
      <c r="E21" s="45">
        <f t="shared" si="0"/>
        <v>727</v>
      </c>
    </row>
    <row r="22" spans="1:5" ht="23.25" customHeight="1">
      <c r="A22" s="17" t="s">
        <v>98</v>
      </c>
      <c r="B22" s="44">
        <v>727</v>
      </c>
      <c r="C22" s="44"/>
      <c r="D22" s="44"/>
      <c r="E22" s="45">
        <f t="shared" si="0"/>
        <v>727</v>
      </c>
    </row>
    <row r="23" spans="1:5" ht="23.25" customHeight="1">
      <c r="A23" s="17" t="s">
        <v>99</v>
      </c>
      <c r="B23" s="44"/>
      <c r="C23" s="44"/>
      <c r="D23" s="44"/>
      <c r="E23" s="45">
        <f t="shared" si="0"/>
        <v>0</v>
      </c>
    </row>
    <row r="24" spans="1:5" ht="23.25" customHeight="1">
      <c r="A24" s="49" t="s">
        <v>79</v>
      </c>
      <c r="B24" s="52">
        <f>+B25+B27</f>
        <v>0</v>
      </c>
      <c r="C24" s="52">
        <f>+C25+C27</f>
        <v>0</v>
      </c>
      <c r="D24" s="52">
        <f>+D25+D27</f>
        <v>11976</v>
      </c>
      <c r="E24" s="46">
        <f t="shared" si="0"/>
        <v>11976</v>
      </c>
    </row>
    <row r="25" spans="1:5" ht="21" customHeight="1">
      <c r="A25" s="51" t="s">
        <v>80</v>
      </c>
      <c r="B25" s="50">
        <f>+B26</f>
        <v>0</v>
      </c>
      <c r="C25" s="50">
        <f>+C26</f>
        <v>0</v>
      </c>
      <c r="D25" s="50">
        <f>+D26</f>
        <v>5200</v>
      </c>
      <c r="E25" s="45">
        <f t="shared" si="0"/>
        <v>5200</v>
      </c>
    </row>
    <row r="26" spans="1:5" ht="21" customHeight="1">
      <c r="A26" s="51" t="s">
        <v>81</v>
      </c>
      <c r="B26" s="50"/>
      <c r="C26" s="50"/>
      <c r="D26" s="50">
        <f>3500+900+800</f>
        <v>5200</v>
      </c>
      <c r="E26" s="45">
        <f t="shared" si="0"/>
        <v>5200</v>
      </c>
    </row>
    <row r="27" spans="1:5" ht="21" customHeight="1">
      <c r="A27" s="51" t="s">
        <v>82</v>
      </c>
      <c r="B27" s="50">
        <f>SUM(B28:B33)</f>
        <v>0</v>
      </c>
      <c r="C27" s="50">
        <f>SUM(C28:C33)</f>
        <v>0</v>
      </c>
      <c r="D27" s="50">
        <f>SUM(D28:D33)</f>
        <v>6776</v>
      </c>
      <c r="E27" s="45">
        <f t="shared" si="0"/>
        <v>6776</v>
      </c>
    </row>
    <row r="28" spans="1:5" ht="21" customHeight="1">
      <c r="A28" s="51" t="s">
        <v>83</v>
      </c>
      <c r="B28" s="50"/>
      <c r="C28" s="50"/>
      <c r="D28" s="50"/>
      <c r="E28" s="45">
        <f t="shared" si="0"/>
        <v>0</v>
      </c>
    </row>
    <row r="29" spans="1:5" ht="21" customHeight="1">
      <c r="A29" s="51" t="s">
        <v>84</v>
      </c>
      <c r="B29" s="50"/>
      <c r="C29" s="50"/>
      <c r="D29" s="50">
        <f>800-144</f>
        <v>656</v>
      </c>
      <c r="E29" s="45">
        <f t="shared" si="0"/>
        <v>656</v>
      </c>
    </row>
    <row r="30" spans="1:5" ht="21" customHeight="1">
      <c r="A30" s="51" t="s">
        <v>85</v>
      </c>
      <c r="B30" s="50"/>
      <c r="C30" s="50"/>
      <c r="D30" s="50">
        <v>200</v>
      </c>
      <c r="E30" s="45">
        <f t="shared" si="0"/>
        <v>200</v>
      </c>
    </row>
    <row r="31" spans="1:5" ht="21" customHeight="1">
      <c r="A31" s="51" t="s">
        <v>86</v>
      </c>
      <c r="B31" s="50"/>
      <c r="C31" s="50"/>
      <c r="D31" s="50"/>
      <c r="E31" s="45">
        <f t="shared" si="0"/>
        <v>0</v>
      </c>
    </row>
    <row r="32" spans="1:5" ht="21" customHeight="1">
      <c r="A32" s="51" t="s">
        <v>87</v>
      </c>
      <c r="B32" s="50"/>
      <c r="C32" s="50"/>
      <c r="D32" s="50"/>
      <c r="E32" s="45">
        <f t="shared" si="0"/>
        <v>0</v>
      </c>
    </row>
    <row r="33" spans="1:5" ht="21" customHeight="1">
      <c r="A33" s="51" t="s">
        <v>88</v>
      </c>
      <c r="B33" s="50"/>
      <c r="C33" s="50"/>
      <c r="D33" s="50">
        <f>4000+1920</f>
        <v>5920</v>
      </c>
      <c r="E33" s="45">
        <f t="shared" si="0"/>
        <v>5920</v>
      </c>
    </row>
  </sheetData>
  <mergeCells count="2">
    <mergeCell ref="A1:E1"/>
    <mergeCell ref="B2:E2"/>
  </mergeCells>
  <phoneticPr fontId="2" type="noConversion"/>
  <printOptions horizontalCentered="1"/>
  <pageMargins left="0.39370078740157483" right="0.39370078740157483" top="0.9055118110236221" bottom="0.55118110236220474" header="0.31496062992125984" footer="0.31496062992125984"/>
  <pageSetup paperSize="9" scale="90" firstPageNumber="9" orientation="portrait" useFirstPageNumber="1" r:id="rId1"/>
  <headerFooter>
    <oddFooter>&amp;L-10-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一般公共预算支出调整</vt:lpstr>
      <vt:lpstr>一般公共预算支出平衡</vt:lpstr>
      <vt:lpstr>政府性基金支出调整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2020-10-30T09:14:42Z</cp:lastPrinted>
  <dcterms:created xsi:type="dcterms:W3CDTF">2020-10-12T08:06:59Z</dcterms:created>
  <dcterms:modified xsi:type="dcterms:W3CDTF">2020-10-30T10:24:30Z</dcterms:modified>
</cp:coreProperties>
</file>