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支出经济分类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xlnm._FilterDatabase" localSheetId="0" hidden="1">支出经济分类!$A$4:$S$80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hidden="1">#REF!</definedName>
    <definedName name="datedba">#REF!</definedName>
    <definedName name="GR">[5]人员经费表!#REF!</definedName>
    <definedName name="MCH">#REF!</definedName>
    <definedName name="_xlnm.Print_Area" localSheetId="0">支出经济分类!$A$1:$Q$80</definedName>
    <definedName name="_xlnm.Print_Area">#REF!</definedName>
    <definedName name="_xlnm.Print_Titles" localSheetId="0">支出经济分类!$1:$4</definedName>
    <definedName name="_xlnm.Print_Titles">#N/A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 fullCalcOnLoad="1"/>
</workbook>
</file>

<file path=xl/calcChain.xml><?xml version="1.0" encoding="utf-8"?>
<calcChain xmlns="http://schemas.openxmlformats.org/spreadsheetml/2006/main">
  <c r="K80" i="1"/>
  <c r="I80"/>
  <c r="E80"/>
  <c r="E79"/>
  <c r="E78"/>
  <c r="E77"/>
  <c r="Q76"/>
  <c r="P76"/>
  <c r="K76"/>
  <c r="J76"/>
  <c r="I76" s="1"/>
  <c r="F76"/>
  <c r="E76" s="1"/>
  <c r="J75"/>
  <c r="I75" s="1"/>
  <c r="E75"/>
  <c r="I74"/>
  <c r="E74"/>
  <c r="Q73"/>
  <c r="P73"/>
  <c r="K73"/>
  <c r="J73"/>
  <c r="I73" s="1"/>
  <c r="F73"/>
  <c r="E73" s="1"/>
  <c r="E72"/>
  <c r="E71"/>
  <c r="E70"/>
  <c r="E69"/>
  <c r="K68"/>
  <c r="J68"/>
  <c r="E68"/>
  <c r="E67"/>
  <c r="E66"/>
  <c r="K65"/>
  <c r="J65"/>
  <c r="F65"/>
  <c r="E65"/>
  <c r="E64"/>
  <c r="E63"/>
  <c r="E62"/>
  <c r="I61"/>
  <c r="E61"/>
  <c r="Q60"/>
  <c r="P60"/>
  <c r="K60"/>
  <c r="J60"/>
  <c r="I60" s="1"/>
  <c r="F60"/>
  <c r="E60"/>
  <c r="E59"/>
  <c r="I58"/>
  <c r="E58"/>
  <c r="K57"/>
  <c r="J57"/>
  <c r="I57" s="1"/>
  <c r="E57"/>
  <c r="I56"/>
  <c r="E56"/>
  <c r="I55"/>
  <c r="E55"/>
  <c r="E54"/>
  <c r="E53"/>
  <c r="J52"/>
  <c r="I52" s="1"/>
  <c r="F52"/>
  <c r="E52" s="1"/>
  <c r="Q51"/>
  <c r="P51"/>
  <c r="K51"/>
  <c r="J51"/>
  <c r="I51" s="1"/>
  <c r="E50"/>
  <c r="E49"/>
  <c r="K48"/>
  <c r="J48"/>
  <c r="E48"/>
  <c r="I47"/>
  <c r="E47"/>
  <c r="E46"/>
  <c r="I45"/>
  <c r="E45"/>
  <c r="K44"/>
  <c r="J44"/>
  <c r="I44"/>
  <c r="E44"/>
  <c r="E43"/>
  <c r="E42"/>
  <c r="K41"/>
  <c r="J41"/>
  <c r="E41"/>
  <c r="K40"/>
  <c r="I40"/>
  <c r="E40"/>
  <c r="Q39"/>
  <c r="J39"/>
  <c r="I39"/>
  <c r="E39"/>
  <c r="J38"/>
  <c r="I38"/>
  <c r="F38"/>
  <c r="E38" s="1"/>
  <c r="Q37"/>
  <c r="P37"/>
  <c r="K37"/>
  <c r="I37" s="1"/>
  <c r="J37"/>
  <c r="I36"/>
  <c r="E36"/>
  <c r="E35"/>
  <c r="E34"/>
  <c r="E33"/>
  <c r="E32"/>
  <c r="E31"/>
  <c r="K30"/>
  <c r="J30"/>
  <c r="I30"/>
  <c r="E30"/>
  <c r="K29"/>
  <c r="I29"/>
  <c r="E29"/>
  <c r="E28"/>
  <c r="E27"/>
  <c r="E26"/>
  <c r="E25"/>
  <c r="I24"/>
  <c r="E24"/>
  <c r="E23"/>
  <c r="K22"/>
  <c r="J22"/>
  <c r="I22"/>
  <c r="E22"/>
  <c r="Q21"/>
  <c r="K21"/>
  <c r="I21"/>
  <c r="F21"/>
  <c r="E21"/>
  <c r="E20"/>
  <c r="I19"/>
  <c r="E19"/>
  <c r="I18"/>
  <c r="E18"/>
  <c r="I17"/>
  <c r="E17"/>
  <c r="E16"/>
  <c r="E15"/>
  <c r="I14"/>
  <c r="E14"/>
  <c r="I13"/>
  <c r="E13"/>
  <c r="I12"/>
  <c r="E12"/>
  <c r="Q11"/>
  <c r="P11"/>
  <c r="K11"/>
  <c r="J11"/>
  <c r="I11" s="1"/>
  <c r="F11"/>
  <c r="E11"/>
  <c r="K10"/>
  <c r="I10" s="1"/>
  <c r="E10"/>
  <c r="I9"/>
  <c r="E9"/>
  <c r="I8"/>
  <c r="E8"/>
  <c r="J7"/>
  <c r="I7"/>
  <c r="F7"/>
  <c r="F6" s="1"/>
  <c r="Q6"/>
  <c r="Q5" s="1"/>
  <c r="P6"/>
  <c r="K6"/>
  <c r="I6" s="1"/>
  <c r="J6"/>
  <c r="P5"/>
  <c r="K5"/>
  <c r="I5" s="1"/>
  <c r="J5"/>
  <c r="M5" s="1"/>
  <c r="E6" l="1"/>
  <c r="F5"/>
  <c r="F51"/>
  <c r="E51" s="1"/>
  <c r="E7"/>
  <c r="F37"/>
  <c r="E37" s="1"/>
  <c r="G5" l="1"/>
  <c r="E5"/>
</calcChain>
</file>

<file path=xl/sharedStrings.xml><?xml version="1.0" encoding="utf-8"?>
<sst xmlns="http://schemas.openxmlformats.org/spreadsheetml/2006/main" count="146" uniqueCount="91">
  <si>
    <t xml:space="preserve">    单位：万元</t>
  </si>
  <si>
    <t>科目编码</t>
  </si>
  <si>
    <t>科目名称</t>
  </si>
  <si>
    <t>合计</t>
  </si>
  <si>
    <t>预算数</t>
  </si>
  <si>
    <t>部门预算</t>
  </si>
  <si>
    <t>专项</t>
  </si>
  <si>
    <t>上级补助</t>
  </si>
  <si>
    <t>预计上年结转</t>
  </si>
  <si>
    <t>类</t>
  </si>
  <si>
    <t>款</t>
  </si>
  <si>
    <r>
      <t xml:space="preserve">合 </t>
    </r>
    <r>
      <rPr>
        <b/>
        <sz val="12"/>
        <color indexed="8"/>
        <rFont val="宋体"/>
        <family val="3"/>
        <charset val="134"/>
      </rPr>
      <t xml:space="preserve"> </t>
    </r>
    <r>
      <rPr>
        <b/>
        <sz val="12"/>
        <color indexed="8"/>
        <rFont val="宋体"/>
        <family val="3"/>
        <charset val="134"/>
      </rPr>
      <t>计</t>
    </r>
  </si>
  <si>
    <t>机关工资福利支出</t>
  </si>
  <si>
    <t>01</t>
  </si>
  <si>
    <t>工资奖金津补贴</t>
  </si>
  <si>
    <t>02</t>
  </si>
  <si>
    <t>社会保障缴费</t>
  </si>
  <si>
    <t>03</t>
  </si>
  <si>
    <t>住房公积金</t>
  </si>
  <si>
    <t>其他工资福利支出</t>
  </si>
  <si>
    <t>机关商品和服务支出</t>
  </si>
  <si>
    <t>办公经费</t>
  </si>
  <si>
    <t>会议费</t>
  </si>
  <si>
    <t>培训费</t>
  </si>
  <si>
    <t>04</t>
  </si>
  <si>
    <t>专用材料购置费</t>
  </si>
  <si>
    <t>05</t>
  </si>
  <si>
    <t>委托业务费</t>
  </si>
  <si>
    <t>06</t>
  </si>
  <si>
    <t>公务接待费</t>
  </si>
  <si>
    <t>07</t>
  </si>
  <si>
    <t>因公出国（境）费用</t>
  </si>
  <si>
    <t>08</t>
  </si>
  <si>
    <t>公务用车运行维护费</t>
  </si>
  <si>
    <t>09</t>
  </si>
  <si>
    <t>维修（护）费</t>
  </si>
  <si>
    <t>其他商品和服务支出</t>
  </si>
  <si>
    <t>机关资本性支出（一）</t>
  </si>
  <si>
    <t>房屋建筑物构建</t>
  </si>
  <si>
    <t>基础设施建设</t>
  </si>
  <si>
    <t>公务用车购置</t>
  </si>
  <si>
    <t>土地征迁补偿和安置支出</t>
  </si>
  <si>
    <t>设备购置</t>
  </si>
  <si>
    <t>大型修缮</t>
  </si>
  <si>
    <t>99</t>
  </si>
  <si>
    <t>其他资本性支出</t>
  </si>
  <si>
    <t>机关资本性支出（二）</t>
  </si>
  <si>
    <t>对事业单位经常性补助</t>
  </si>
  <si>
    <t>工资福利支出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</si>
  <si>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</si>
  <si>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</si>
  <si>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</si>
  <si>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</si>
  <si>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</si>
  <si>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</si>
  <si>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</si>
  <si>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</si>
  <si>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</si>
  <si>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</si>
  <si>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</si>
  <si>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</si>
  <si>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</si>
  <si>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</si>
  <si>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助学金</t>
  </si>
  <si>
    <t>个人农业生产补贴</t>
  </si>
  <si>
    <t>离退休费</t>
  </si>
  <si>
    <t>其他对个人和家庭的补助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</si>
  <si>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</si>
  <si>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</si>
  <si>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</si>
  <si>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</si>
  <si>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</si>
  <si>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</si>
  <si>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</si>
  <si>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</si>
  <si>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</si>
  <si>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</si>
  <si>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</si>
  <si>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</si>
  <si>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</si>
  <si>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</si>
  <si>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</si>
  <si>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</si>
  <si>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</si>
  <si>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</si>
  <si>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</si>
  <si>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</si>
  <si>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</si>
  <si>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</si>
  <si>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对民间非营利组织和群众性自治组织补贴</t>
  </si>
  <si>
    <t>2023年市本级一般公共预算基本支出表</t>
    <phoneticPr fontId="3" type="noConversion"/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</si>
</sst>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0000000000000_);[Red]\(0.000000000000000\)"/>
    <numFmt numFmtId="178" formatCode="0.000_ 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(* #,##0_);_(* \(#,##0\);_(* &quot;-&quot;_);_(@_)"/>
  </numFmts>
  <fonts count="44"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20"/>
      <color indexed="8"/>
      <name val="方正小标宋简体"/>
      <family val="3"/>
      <charset val="134"/>
    </font>
    <font>
      <sz val="9"/>
      <name val="宋体"/>
      <family val="2"/>
      <charset val="134"/>
      <scheme val="minor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name val="Courier"/>
      <family val="2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8">
    <xf numFmtId="0" fontId="0" fillId="0" borderId="0">
      <alignment vertical="center"/>
    </xf>
    <xf numFmtId="0" fontId="1" fillId="0" borderId="0"/>
    <xf numFmtId="0" fontId="6" fillId="0" borderId="0"/>
    <xf numFmtId="0" fontId="6" fillId="0" borderId="0">
      <alignment vertical="center"/>
    </xf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" fontId="13" fillId="0" borderId="0" applyFont="0" applyFill="0" applyBorder="0" applyAlignment="0" applyProtection="0"/>
    <xf numFmtId="0" fontId="14" fillId="0" borderId="0"/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5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6" borderId="0" applyNumberFormat="0" applyBorder="0" applyAlignment="0" applyProtection="0"/>
    <xf numFmtId="0" fontId="17" fillId="32" borderId="0" applyNumberFormat="0" applyBorder="0" applyAlignment="0" applyProtection="0"/>
    <xf numFmtId="0" fontId="4" fillId="23" borderId="0" applyNumberFormat="0" applyBorder="0" applyAlignment="0" applyProtection="0"/>
    <xf numFmtId="0" fontId="4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8" fillId="0" borderId="0" applyNumberForma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37" fontId="19" fillId="0" borderId="0"/>
    <xf numFmtId="0" fontId="13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23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36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27" borderId="0" applyNumberFormat="0" applyBorder="0" applyAlignment="0" applyProtection="0"/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10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36" fillId="37" borderId="12" applyNumberFormat="0" applyAlignment="0" applyProtection="0">
      <alignment vertical="center"/>
    </xf>
    <xf numFmtId="0" fontId="36" fillId="37" borderId="12" applyNumberFormat="0" applyAlignment="0" applyProtection="0">
      <alignment vertical="center"/>
    </xf>
    <xf numFmtId="0" fontId="37" fillId="38" borderId="13" applyNumberFormat="0" applyAlignment="0" applyProtection="0">
      <alignment vertical="center"/>
    </xf>
    <xf numFmtId="0" fontId="37" fillId="38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13" fillId="0" borderId="0"/>
    <xf numFmtId="181" fontId="6" fillId="0" borderId="0" applyFont="0" applyFill="0" applyBorder="0" applyAlignment="0" applyProtection="0"/>
    <xf numFmtId="4" fontId="13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5" fillId="41" borderId="0" applyNumberFormat="0" applyBorder="0" applyAlignment="0" applyProtection="0"/>
    <xf numFmtId="0" fontId="16" fillId="42" borderId="0" applyNumberFormat="0" applyBorder="0" applyAlignment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45" borderId="0" applyNumberFormat="0" applyBorder="0" applyAlignment="0" applyProtection="0">
      <alignment vertical="center"/>
    </xf>
    <xf numFmtId="0" fontId="16" fillId="45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2" fillId="37" borderId="15" applyNumberFormat="0" applyAlignment="0" applyProtection="0">
      <alignment vertical="center"/>
    </xf>
    <xf numFmtId="0" fontId="42" fillId="37" borderId="15" applyNumberFormat="0" applyAlignment="0" applyProtection="0">
      <alignment vertical="center"/>
    </xf>
    <xf numFmtId="0" fontId="43" fillId="9" borderId="12" applyNumberFormat="0" applyAlignment="0" applyProtection="0">
      <alignment vertical="center"/>
    </xf>
    <xf numFmtId="0" fontId="43" fillId="9" borderId="12" applyNumberFormat="0" applyAlignment="0" applyProtection="0">
      <alignment vertical="center"/>
    </xf>
    <xf numFmtId="0" fontId="11" fillId="0" borderId="0"/>
    <xf numFmtId="0" fontId="14" fillId="0" borderId="0"/>
    <xf numFmtId="0" fontId="6" fillId="35" borderId="16" applyNumberFormat="0" applyFont="0" applyAlignment="0" applyProtection="0">
      <alignment vertical="center"/>
    </xf>
    <xf numFmtId="0" fontId="6" fillId="35" borderId="16" applyNumberFormat="0" applyFont="0" applyAlignment="0" applyProtection="0">
      <alignment vertical="center"/>
    </xf>
  </cellStyleXfs>
  <cellXfs count="82">
    <xf numFmtId="0" fontId="0" fillId="0" borderId="0" xfId="0">
      <alignment vertical="center"/>
    </xf>
    <xf numFmtId="0" fontId="2" fillId="0" borderId="0" xfId="1" applyFont="1" applyBorder="1" applyAlignment="1">
      <alignment horizontal="center" vertical="center"/>
    </xf>
    <xf numFmtId="0" fontId="1" fillId="0" borderId="0" xfId="1"/>
    <xf numFmtId="0" fontId="4" fillId="0" borderId="0" xfId="1" applyFont="1" applyBorder="1" applyAlignment="1">
      <alignment horizontal="center"/>
    </xf>
    <xf numFmtId="0" fontId="1" fillId="0" borderId="1" xfId="1" applyFont="1" applyBorder="1" applyAlignment="1">
      <alignment horizontal="right" vertical="center"/>
    </xf>
    <xf numFmtId="0" fontId="1" fillId="0" borderId="0" xfId="1" applyFont="1"/>
    <xf numFmtId="0" fontId="1" fillId="0" borderId="1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2" xfId="1" applyFont="1" applyBorder="1" applyAlignment="1">
      <alignment horizontal="center" vertical="center"/>
    </xf>
    <xf numFmtId="176" fontId="5" fillId="0" borderId="3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176" fontId="8" fillId="2" borderId="2" xfId="3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176" fontId="5" fillId="0" borderId="4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176" fontId="5" fillId="0" borderId="7" xfId="1" applyNumberFormat="1" applyFont="1" applyBorder="1" applyAlignment="1">
      <alignment horizontal="right" vertical="center"/>
    </xf>
    <xf numFmtId="176" fontId="5" fillId="0" borderId="2" xfId="1" applyNumberFormat="1" applyFont="1" applyBorder="1" applyAlignment="1">
      <alignment horizontal="right" vertical="center"/>
    </xf>
    <xf numFmtId="177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176" fontId="1" fillId="0" borderId="0" xfId="1" applyNumberFormat="1" applyAlignment="1">
      <alignment horizontal="right"/>
    </xf>
    <xf numFmtId="176" fontId="4" fillId="0" borderId="0" xfId="1" applyNumberFormat="1" applyFont="1" applyAlignment="1">
      <alignment horizontal="right"/>
    </xf>
    <xf numFmtId="176" fontId="5" fillId="0" borderId="2" xfId="1" applyNumberFormat="1" applyFont="1" applyBorder="1" applyAlignment="1">
      <alignment vertical="center"/>
    </xf>
    <xf numFmtId="176" fontId="1" fillId="0" borderId="0" xfId="1" applyNumberFormat="1"/>
    <xf numFmtId="49" fontId="5" fillId="0" borderId="2" xfId="1" applyNumberFormat="1" applyFont="1" applyBorder="1" applyAlignment="1">
      <alignment vertical="center"/>
    </xf>
    <xf numFmtId="0" fontId="5" fillId="0" borderId="2" xfId="1" applyFont="1" applyBorder="1" applyAlignment="1">
      <alignment horizontal="left" vertical="center"/>
    </xf>
    <xf numFmtId="176" fontId="4" fillId="0" borderId="2" xfId="1" applyNumberFormat="1" applyFont="1" applyBorder="1" applyAlignment="1">
      <alignment horizontal="right" vertical="center"/>
    </xf>
    <xf numFmtId="0" fontId="4" fillId="0" borderId="2" xfId="1" applyFont="1" applyBorder="1" applyAlignment="1">
      <alignment vertic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176" fontId="9" fillId="0" borderId="2" xfId="1" applyNumberFormat="1" applyFont="1" applyBorder="1" applyAlignment="1">
      <alignment horizontal="right" vertical="center"/>
    </xf>
    <xf numFmtId="0" fontId="1" fillId="0" borderId="2" xfId="1" applyBorder="1" applyAlignment="1">
      <alignment horizontal="right" vertical="center"/>
    </xf>
    <xf numFmtId="0" fontId="1" fillId="0" borderId="2" xfId="1" applyBorder="1" applyAlignment="1">
      <alignment vertical="center"/>
    </xf>
    <xf numFmtId="0" fontId="4" fillId="3" borderId="2" xfId="1" applyFont="1" applyFill="1" applyBorder="1" applyAlignment="1">
      <alignment vertical="center"/>
    </xf>
    <xf numFmtId="49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left" vertical="center"/>
    </xf>
    <xf numFmtId="176" fontId="4" fillId="3" borderId="2" xfId="1" applyNumberFormat="1" applyFont="1" applyFill="1" applyBorder="1" applyAlignment="1">
      <alignment horizontal="right" vertical="center"/>
    </xf>
    <xf numFmtId="0" fontId="1" fillId="3" borderId="0" xfId="1" applyFill="1" applyAlignment="1">
      <alignment horizontal="right"/>
    </xf>
    <xf numFmtId="176" fontId="9" fillId="3" borderId="2" xfId="1" applyNumberFormat="1" applyFont="1" applyFill="1" applyBorder="1" applyAlignment="1">
      <alignment horizontal="right" vertical="center"/>
    </xf>
    <xf numFmtId="0" fontId="1" fillId="3" borderId="2" xfId="1" applyFill="1" applyBorder="1" applyAlignment="1">
      <alignment horizontal="right" vertical="center"/>
    </xf>
    <xf numFmtId="0" fontId="1" fillId="3" borderId="2" xfId="1" applyFill="1" applyBorder="1" applyAlignment="1">
      <alignment vertical="center"/>
    </xf>
    <xf numFmtId="0" fontId="1" fillId="3" borderId="0" xfId="1" applyFill="1"/>
    <xf numFmtId="0" fontId="4" fillId="0" borderId="5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176" fontId="4" fillId="0" borderId="7" xfId="1" applyNumberFormat="1" applyFont="1" applyBorder="1" applyAlignment="1">
      <alignment horizontal="right" vertical="center"/>
    </xf>
    <xf numFmtId="0" fontId="5" fillId="0" borderId="5" xfId="1" applyFont="1" applyFill="1" applyBorder="1" applyAlignment="1">
      <alignment horizontal="left" vertical="center"/>
    </xf>
    <xf numFmtId="0" fontId="5" fillId="0" borderId="7" xfId="1" applyFont="1" applyFill="1" applyBorder="1" applyAlignment="1">
      <alignment horizontal="left" vertical="center"/>
    </xf>
    <xf numFmtId="176" fontId="5" fillId="0" borderId="7" xfId="1" applyNumberFormat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horizontal="left" vertical="center"/>
    </xf>
    <xf numFmtId="176" fontId="4" fillId="0" borderId="2" xfId="1" applyNumberFormat="1" applyFont="1" applyFill="1" applyBorder="1" applyAlignment="1">
      <alignment horizontal="right" vertical="center"/>
    </xf>
    <xf numFmtId="0" fontId="4" fillId="0" borderId="5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176" fontId="4" fillId="0" borderId="7" xfId="1" applyNumberFormat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horizontal="left" vertical="center"/>
    </xf>
    <xf numFmtId="176" fontId="9" fillId="0" borderId="2" xfId="1" applyNumberFormat="1" applyFont="1" applyFill="1" applyBorder="1" applyAlignment="1">
      <alignment horizontal="right" vertical="center"/>
    </xf>
    <xf numFmtId="176" fontId="4" fillId="0" borderId="2" xfId="1" applyNumberFormat="1" applyFont="1" applyFill="1" applyBorder="1" applyAlignment="1">
      <alignment vertical="center"/>
    </xf>
    <xf numFmtId="49" fontId="5" fillId="0" borderId="2" xfId="1" applyNumberFormat="1" applyFont="1" applyBorder="1" applyAlignment="1">
      <alignment horizontal="center" vertical="center"/>
    </xf>
    <xf numFmtId="176" fontId="5" fillId="0" borderId="2" xfId="1" applyNumberFormat="1" applyFont="1" applyFill="1" applyBorder="1" applyAlignment="1">
      <alignment horizontal="right" vertical="center"/>
    </xf>
    <xf numFmtId="0" fontId="1" fillId="0" borderId="0" xfId="1" applyFont="1" applyAlignment="1">
      <alignment horizontal="right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vertical="center"/>
    </xf>
    <xf numFmtId="0" fontId="1" fillId="0" borderId="0" xfId="1" applyFill="1" applyAlignment="1">
      <alignment horizontal="right"/>
    </xf>
    <xf numFmtId="176" fontId="1" fillId="0" borderId="0" xfId="1" applyNumberFormat="1" applyFill="1" applyAlignment="1">
      <alignment horizontal="right"/>
    </xf>
    <xf numFmtId="0" fontId="1" fillId="0" borderId="0" xfId="1" applyFont="1" applyFill="1" applyAlignment="1">
      <alignment horizontal="right"/>
    </xf>
    <xf numFmtId="176" fontId="5" fillId="0" borderId="2" xfId="1" applyNumberFormat="1" applyFont="1" applyFill="1" applyBorder="1" applyAlignment="1">
      <alignment vertical="center"/>
    </xf>
    <xf numFmtId="0" fontId="1" fillId="0" borderId="0" xfId="1" applyFill="1"/>
    <xf numFmtId="0" fontId="10" fillId="0" borderId="0" xfId="1" applyFont="1" applyAlignment="1">
      <alignment horizontal="right"/>
    </xf>
    <xf numFmtId="0" fontId="10" fillId="0" borderId="2" xfId="1" applyFont="1" applyBorder="1" applyAlignment="1">
      <alignment horizontal="right" vertical="center"/>
    </xf>
    <xf numFmtId="0" fontId="10" fillId="0" borderId="2" xfId="1" applyFont="1" applyBorder="1" applyAlignment="1">
      <alignment vertical="center"/>
    </xf>
    <xf numFmtId="0" fontId="10" fillId="0" borderId="0" xfId="1" applyFont="1"/>
    <xf numFmtId="178" fontId="1" fillId="0" borderId="0" xfId="1" applyNumberFormat="1"/>
    <xf numFmtId="0" fontId="4" fillId="0" borderId="2" xfId="1" applyFont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left" vertical="center"/>
    </xf>
    <xf numFmtId="176" fontId="1" fillId="0" borderId="7" xfId="1" applyNumberFormat="1" applyFont="1" applyFill="1" applyBorder="1" applyAlignment="1">
      <alignment horizontal="right" vertical="center"/>
    </xf>
  </cellXfs>
  <cellStyles count="188">
    <cellStyle name="?′?¨ò?" xfId="4"/>
    <cellStyle name="?§??[0]_??×ü" xfId="5"/>
    <cellStyle name="?§??_??×ü" xfId="6"/>
    <cellStyle name="?§??·???[0]_??2??t·???×êá?" xfId="7"/>
    <cellStyle name="?§??·???_??2??t·???×êá?" xfId="8"/>
    <cellStyle name="?§·???[0]_laroux" xfId="9"/>
    <cellStyle name="?§·???_97-917" xfId="10"/>
    <cellStyle name="_ET_STYLE_NoName_00_" xfId="11"/>
    <cellStyle name="20% - 强调文字颜色 1 2" xfId="12"/>
    <cellStyle name="20% - 强调文字颜色 1 3" xfId="13"/>
    <cellStyle name="20% - 强调文字颜色 2 2" xfId="14"/>
    <cellStyle name="20% - 强调文字颜色 2 3" xfId="15"/>
    <cellStyle name="20% - 强调文字颜色 3 2" xfId="16"/>
    <cellStyle name="20% - 强调文字颜色 3 3" xfId="17"/>
    <cellStyle name="20% - 强调文字颜色 4 2" xfId="18"/>
    <cellStyle name="20% - 强调文字颜色 4 3" xfId="19"/>
    <cellStyle name="20% - 强调文字颜色 5 2" xfId="20"/>
    <cellStyle name="20% - 强调文字颜色 5 3" xfId="21"/>
    <cellStyle name="20% - 强调文字颜色 6 2" xfId="22"/>
    <cellStyle name="20% - 强调文字颜色 6 3" xfId="23"/>
    <cellStyle name="3???á′?ó" xfId="24"/>
    <cellStyle name="3￡1?_??2??t·???×êá?" xfId="25"/>
    <cellStyle name="40% - 强调文字颜色 1 2" xfId="26"/>
    <cellStyle name="40% - 强调文字颜色 1 3" xfId="27"/>
    <cellStyle name="40% - 强调文字颜色 2 2" xfId="28"/>
    <cellStyle name="40% - 强调文字颜色 2 3" xfId="29"/>
    <cellStyle name="40% - 强调文字颜色 3 2" xfId="30"/>
    <cellStyle name="40% - 强调文字颜色 3 3" xfId="31"/>
    <cellStyle name="40% - 强调文字颜色 4 2" xfId="32"/>
    <cellStyle name="40% - 强调文字颜色 4 3" xfId="33"/>
    <cellStyle name="40% - 强调文字颜色 5 2" xfId="34"/>
    <cellStyle name="40% - 强调文字颜色 5 3" xfId="35"/>
    <cellStyle name="40% - 强调文字颜色 6 2" xfId="36"/>
    <cellStyle name="40% - 强调文字颜色 6 3" xfId="37"/>
    <cellStyle name="60% - 强调文字颜色 1 2" xfId="38"/>
    <cellStyle name="60% - 强调文字颜色 1 3" xfId="39"/>
    <cellStyle name="60% - 强调文字颜色 2 2" xfId="40"/>
    <cellStyle name="60% - 强调文字颜色 2 3" xfId="41"/>
    <cellStyle name="60% - 强调文字颜色 3 2" xfId="42"/>
    <cellStyle name="60% - 强调文字颜色 3 3" xfId="43"/>
    <cellStyle name="60% - 强调文字颜色 4 2" xfId="44"/>
    <cellStyle name="60% - 强调文字颜色 4 3" xfId="45"/>
    <cellStyle name="60% - 强调文字颜色 5 2" xfId="46"/>
    <cellStyle name="60% - 强调文字颜色 5 3" xfId="47"/>
    <cellStyle name="60% - 强调文字颜色 6 2" xfId="48"/>
    <cellStyle name="60% - 强调文字颜色 6 3" xfId="49"/>
    <cellStyle name="Accent1" xfId="50"/>
    <cellStyle name="Accent1 - 20%" xfId="51"/>
    <cellStyle name="Accent1 - 40%" xfId="52"/>
    <cellStyle name="Accent1 - 60%" xfId="53"/>
    <cellStyle name="Accent1_2007年转移支付测算" xfId="54"/>
    <cellStyle name="Accent2" xfId="55"/>
    <cellStyle name="Accent2 - 20%" xfId="56"/>
    <cellStyle name="Accent2 - 40%" xfId="57"/>
    <cellStyle name="Accent2 - 60%" xfId="58"/>
    <cellStyle name="Accent2_2007年转移支付测算" xfId="59"/>
    <cellStyle name="Accent3" xfId="60"/>
    <cellStyle name="Accent3 - 20%" xfId="61"/>
    <cellStyle name="Accent3 - 40%" xfId="62"/>
    <cellStyle name="Accent3 - 60%" xfId="63"/>
    <cellStyle name="Accent3_2007年转移支付测算" xfId="64"/>
    <cellStyle name="Accent4" xfId="65"/>
    <cellStyle name="Accent4 - 20%" xfId="66"/>
    <cellStyle name="Accent4 - 40%" xfId="67"/>
    <cellStyle name="Accent4 - 60%" xfId="68"/>
    <cellStyle name="Accent4_2013年社保本级专项经费(20130307)" xfId="69"/>
    <cellStyle name="Accent5" xfId="70"/>
    <cellStyle name="Accent5 - 20%" xfId="71"/>
    <cellStyle name="Accent5 - 40%" xfId="72"/>
    <cellStyle name="Accent5 - 60%" xfId="73"/>
    <cellStyle name="Accent5_2013年社保本级专项经费(20130307)" xfId="74"/>
    <cellStyle name="Accent6" xfId="75"/>
    <cellStyle name="Accent6 - 20%" xfId="76"/>
    <cellStyle name="Accent6 - 40%" xfId="77"/>
    <cellStyle name="Accent6 - 60%" xfId="78"/>
    <cellStyle name="Accent6_2007年转移支付测算" xfId="79"/>
    <cellStyle name="ColLevel_0" xfId="80"/>
    <cellStyle name="Comma [0]_1995" xfId="81"/>
    <cellStyle name="Comma_1995" xfId="82"/>
    <cellStyle name="Currency [0]_1995" xfId="83"/>
    <cellStyle name="Currency_1995" xfId="84"/>
    <cellStyle name="no dec" xfId="85"/>
    <cellStyle name="Normal_APR" xfId="86"/>
    <cellStyle name="oó?ì3???á′?ó" xfId="87"/>
    <cellStyle name="RowLevel_0" xfId="88"/>
    <cellStyle name="百分比 2" xfId="89"/>
    <cellStyle name="标题 1 2" xfId="90"/>
    <cellStyle name="标题 1 3" xfId="91"/>
    <cellStyle name="标题 2 2" xfId="92"/>
    <cellStyle name="标题 2 3" xfId="93"/>
    <cellStyle name="标题 3 2" xfId="94"/>
    <cellStyle name="标题 3 3" xfId="95"/>
    <cellStyle name="标题 4 2" xfId="96"/>
    <cellStyle name="标题 4 3" xfId="97"/>
    <cellStyle name="标题 5" xfId="98"/>
    <cellStyle name="标题 6" xfId="99"/>
    <cellStyle name="表标题" xfId="100"/>
    <cellStyle name="差 2" xfId="101"/>
    <cellStyle name="差 3" xfId="102"/>
    <cellStyle name="差_{FAEA61C0-5D79-F7C6-68D7-A741FC9FDF48}" xfId="103"/>
    <cellStyle name="差_{FAEA61C0-5D79-F7C6-68D7-A741FC9FDF48}_2020年社保预算表" xfId="104"/>
    <cellStyle name="差_2007年转移支付测算" xfId="105"/>
    <cellStyle name="差_2007年转移支付测算_2013年社保本级专项经费(20130307)" xfId="106"/>
    <cellStyle name="差_2007年转移支付测算_2013申请追加项目(预算汇总）" xfId="107"/>
    <cellStyle name="差_2013年社保本级专项经费(20130307)" xfId="108"/>
    <cellStyle name="差_2013申请追加项目(预算汇总）" xfId="109"/>
    <cellStyle name="差_2018年预算表" xfId="110"/>
    <cellStyle name="差_2018年政府收支分类表" xfId="111"/>
    <cellStyle name="差_2019年市级一般公共预算支出明细表" xfId="112"/>
    <cellStyle name="差_2019年重点专项（初稿）" xfId="113"/>
    <cellStyle name="差_盘活财政存量资金安排情况表" xfId="114"/>
    <cellStyle name="差_盘活财政存量资金安排情况表_2020年社保预算表" xfId="115"/>
    <cellStyle name="差_张掖市重点工作重大项目资金建议表（定稿）" xfId="116"/>
    <cellStyle name="差_张掖市重点工作重大项目资金建议表（定稿）_2020年社保预算表" xfId="117"/>
    <cellStyle name="常规" xfId="0" builtinId="0"/>
    <cellStyle name="常规 10" xfId="118"/>
    <cellStyle name="常规 17" xfId="119"/>
    <cellStyle name="常规 2" xfId="120"/>
    <cellStyle name="常规 2 2" xfId="3"/>
    <cellStyle name="常规 2_2019年市级一般公共预算支出明细表" xfId="121"/>
    <cellStyle name="常规 21" xfId="122"/>
    <cellStyle name="常规 23" xfId="123"/>
    <cellStyle name="常规 3" xfId="124"/>
    <cellStyle name="常规 3 2" xfId="125"/>
    <cellStyle name="常规 3_2019年市级一般公共预算支出明细表" xfId="126"/>
    <cellStyle name="常规 4" xfId="127"/>
    <cellStyle name="常规 5" xfId="128"/>
    <cellStyle name="常规 6" xfId="129"/>
    <cellStyle name="常规 7" xfId="2"/>
    <cellStyle name="常规_2018年政府收支分类表" xfId="1"/>
    <cellStyle name="超级链接" xfId="130"/>
    <cellStyle name="好 2" xfId="131"/>
    <cellStyle name="好 3" xfId="132"/>
    <cellStyle name="好_{FAEA61C0-5D79-F7C6-68D7-A741FC9FDF48}" xfId="133"/>
    <cellStyle name="好_{FAEA61C0-5D79-F7C6-68D7-A741FC9FDF48}_2020年社保预算表" xfId="134"/>
    <cellStyle name="好_2013年社保本级专项经费(20130307)" xfId="135"/>
    <cellStyle name="好_2013申请追加项目(预算汇总）" xfId="136"/>
    <cellStyle name="好_2018年预算表" xfId="137"/>
    <cellStyle name="好_2018年政府收支分类表" xfId="138"/>
    <cellStyle name="好_2019年市级一般公共预算支出明细表" xfId="139"/>
    <cellStyle name="好_2019年重点专项（初稿）" xfId="140"/>
    <cellStyle name="好_盘活财政存量资金安排情况表" xfId="141"/>
    <cellStyle name="好_盘活财政存量资金安排情况表_2020年社保预算表" xfId="142"/>
    <cellStyle name="好_张掖市重点工作重大项目资金建议表（定稿）" xfId="143"/>
    <cellStyle name="好_张掖市重点工作重大项目资金建议表（定稿）_2020年社保预算表" xfId="144"/>
    <cellStyle name="后继超级链接" xfId="145"/>
    <cellStyle name="汇总 2" xfId="146"/>
    <cellStyle name="汇总 3" xfId="147"/>
    <cellStyle name="计算 2" xfId="148"/>
    <cellStyle name="计算 3" xfId="149"/>
    <cellStyle name="检查单元格 2" xfId="150"/>
    <cellStyle name="检查单元格 3" xfId="151"/>
    <cellStyle name="解释性文本 2" xfId="152"/>
    <cellStyle name="解释性文本 3" xfId="153"/>
    <cellStyle name="警告文本 2" xfId="154"/>
    <cellStyle name="警告文本 3" xfId="155"/>
    <cellStyle name="链接单元格 2" xfId="156"/>
    <cellStyle name="链接单元格 3" xfId="157"/>
    <cellStyle name="普通_97-917" xfId="158"/>
    <cellStyle name="千分位[0]_laroux" xfId="159"/>
    <cellStyle name="千分位_97-917" xfId="160"/>
    <cellStyle name="千位[0]_1" xfId="161"/>
    <cellStyle name="千位_1" xfId="162"/>
    <cellStyle name="强调 1" xfId="163"/>
    <cellStyle name="强调 2" xfId="164"/>
    <cellStyle name="强调 3" xfId="165"/>
    <cellStyle name="强调文字颜色 1 2" xfId="166"/>
    <cellStyle name="强调文字颜色 1 3" xfId="167"/>
    <cellStyle name="强调文字颜色 2 2" xfId="168"/>
    <cellStyle name="强调文字颜色 2 3" xfId="169"/>
    <cellStyle name="强调文字颜色 3 2" xfId="170"/>
    <cellStyle name="强调文字颜色 3 3" xfId="171"/>
    <cellStyle name="强调文字颜色 4 2" xfId="172"/>
    <cellStyle name="强调文字颜色 4 3" xfId="173"/>
    <cellStyle name="强调文字颜色 5 2" xfId="174"/>
    <cellStyle name="强调文字颜色 5 3" xfId="175"/>
    <cellStyle name="强调文字颜色 6 2" xfId="176"/>
    <cellStyle name="强调文字颜色 6 3" xfId="177"/>
    <cellStyle name="适中 2" xfId="178"/>
    <cellStyle name="适中 3" xfId="179"/>
    <cellStyle name="输出 2" xfId="180"/>
    <cellStyle name="输出 3" xfId="181"/>
    <cellStyle name="输入 2" xfId="182"/>
    <cellStyle name="输入 3" xfId="183"/>
    <cellStyle name="未定义" xfId="184"/>
    <cellStyle name="样式 1" xfId="185"/>
    <cellStyle name="注释 2" xfId="186"/>
    <cellStyle name="注释 3" xfId="1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127.12\&#31185;&#23460;&#36164;&#26009;\&#39044;&#31639;&#31185;\&#39044;&#31639;&#31185;&#36164;&#26009;\2023&#24180;&#39044;&#31639;\&#20154;&#20195;&#20250;&#36164;&#26009;\5.2023&#24180;&#39044;&#31639;&#34920;12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05"/>
      <sheetName val="平衡简表2023"/>
      <sheetName val="本级收入"/>
      <sheetName val="本级支出"/>
      <sheetName val="本级支出明细（功能科目）"/>
      <sheetName val="本级平衡"/>
      <sheetName val="支出经济分类"/>
      <sheetName val="政府性基金预算收入"/>
      <sheetName val="政府性基金预算支出"/>
      <sheetName val="政府性基金平衡表"/>
      <sheetName val="市级社保收入"/>
      <sheetName val="市级社保支出"/>
      <sheetName val="国有资本经营预算"/>
      <sheetName val="三公经费预算"/>
      <sheetName val="全市社保收支"/>
      <sheetName val="提前下达专项"/>
      <sheetName val="Sheet1"/>
      <sheetName val="Sheet3"/>
    </sheetNames>
    <sheetDataSet>
      <sheetData sheetId="0"/>
      <sheetData sheetId="1"/>
      <sheetData sheetId="2"/>
      <sheetData sheetId="3">
        <row r="4">
          <cell r="D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S337"/>
  <sheetViews>
    <sheetView showGridLines="0" showZeros="0" tabSelected="1" zoomScale="110" workbookViewId="0">
      <selection activeCell="V38" sqref="V38"/>
    </sheetView>
  </sheetViews>
  <sheetFormatPr defaultRowHeight="13.5"/>
  <cols>
    <col min="1" max="2" width="6" style="2" customWidth="1"/>
    <col min="3" max="3" width="14" style="2" customWidth="1"/>
    <col min="4" max="4" width="12.25" style="2" customWidth="1"/>
    <col min="5" max="5" width="10.375" style="27" customWidth="1"/>
    <col min="6" max="6" width="10.125" style="23" customWidth="1"/>
    <col min="7" max="9" width="12.375" style="2" hidden="1" customWidth="1"/>
    <col min="10" max="10" width="12.375" style="5" hidden="1" customWidth="1"/>
    <col min="11" max="15" width="12.375" style="2" hidden="1" customWidth="1"/>
    <col min="16" max="17" width="9.375" style="2" customWidth="1"/>
    <col min="18" max="18" width="9" style="2"/>
    <col min="19" max="19" width="10.5" style="2" bestFit="1" customWidth="1"/>
    <col min="20" max="16384" width="9" style="2"/>
  </cols>
  <sheetData>
    <row r="1" spans="1:19" ht="25.5" customHeight="1">
      <c r="A1" s="1" t="s">
        <v>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9" ht="18.75" customHeight="1">
      <c r="A2" s="3"/>
      <c r="B2" s="3"/>
      <c r="C2" s="3"/>
      <c r="D2" s="4"/>
      <c r="E2" s="4"/>
      <c r="F2" s="4"/>
      <c r="P2" s="6" t="s">
        <v>0</v>
      </c>
      <c r="Q2" s="7"/>
    </row>
    <row r="3" spans="1:19" s="5" customFormat="1" ht="20.25" customHeight="1">
      <c r="A3" s="8" t="s">
        <v>1</v>
      </c>
      <c r="B3" s="8"/>
      <c r="C3" s="8" t="s">
        <v>2</v>
      </c>
      <c r="D3" s="8"/>
      <c r="E3" s="9" t="s">
        <v>3</v>
      </c>
      <c r="F3" s="10" t="s">
        <v>4</v>
      </c>
      <c r="J3" s="11" t="s">
        <v>5</v>
      </c>
      <c r="K3" s="11" t="s">
        <v>6</v>
      </c>
      <c r="P3" s="12" t="s">
        <v>7</v>
      </c>
      <c r="Q3" s="13" t="s">
        <v>8</v>
      </c>
    </row>
    <row r="4" spans="1:19" s="5" customFormat="1" ht="18.75" customHeight="1">
      <c r="A4" s="14" t="s">
        <v>9</v>
      </c>
      <c r="B4" s="14" t="s">
        <v>10</v>
      </c>
      <c r="C4" s="8"/>
      <c r="D4" s="8"/>
      <c r="E4" s="15"/>
      <c r="F4" s="16"/>
      <c r="J4" s="11"/>
      <c r="K4" s="11"/>
      <c r="P4" s="12"/>
      <c r="Q4" s="13"/>
    </row>
    <row r="5" spans="1:19" ht="16.5" customHeight="1">
      <c r="A5" s="17" t="s">
        <v>11</v>
      </c>
      <c r="B5" s="18"/>
      <c r="C5" s="18"/>
      <c r="D5" s="19"/>
      <c r="E5" s="20">
        <f>+F5+P5+Q5</f>
        <v>163420.22622499999</v>
      </c>
      <c r="F5" s="21">
        <f>+F6+F11+F22+F30+F37+F44+F51+F57+F60+F65+F68+F73+F76</f>
        <v>150250.22622499999</v>
      </c>
      <c r="G5" s="22">
        <f>F5-[1]本级支出!D4</f>
        <v>150250.22622499999</v>
      </c>
      <c r="H5" s="23"/>
      <c r="I5" s="24">
        <f>+J5+K5</f>
        <v>134946</v>
      </c>
      <c r="J5" s="21">
        <f>SUM(J6,J11,J22,J30,J37,J41,J44,J48,J51,J57,J60,J65,J68,J73,J76)</f>
        <v>102749</v>
      </c>
      <c r="K5" s="21">
        <f>SUM(K6,K11,K22,K30,K37,K41,K44,K48,K51,K57,K60,K65,K68,K73,K76)</f>
        <v>32197</v>
      </c>
      <c r="L5" s="23"/>
      <c r="M5" s="25" t="e">
        <f>+#REF!-支出经济分类!J5</f>
        <v>#REF!</v>
      </c>
      <c r="N5" s="23"/>
      <c r="O5" s="23"/>
      <c r="P5" s="21">
        <f>+P6+P11+P22+P30+P37+P44+P51+P57+P60+P65+P68+P73+P76</f>
        <v>0</v>
      </c>
      <c r="Q5" s="26">
        <f>+Q6+Q11+Q22+Q30+Q37+Q44+Q51+Q57+Q60+Q65+Q68+Q73+Q76</f>
        <v>13170</v>
      </c>
      <c r="R5" s="27"/>
      <c r="S5" s="27"/>
    </row>
    <row r="6" spans="1:19" ht="16.5" customHeight="1">
      <c r="A6" s="14">
        <v>501</v>
      </c>
      <c r="B6" s="28"/>
      <c r="C6" s="29" t="s">
        <v>12</v>
      </c>
      <c r="D6" s="29"/>
      <c r="E6" s="21">
        <f t="shared" ref="E6:E69" si="0">+F6+P6+Q6</f>
        <v>45582.214000000007</v>
      </c>
      <c r="F6" s="21">
        <f>SUM(F7:F10)</f>
        <v>45582.214000000007</v>
      </c>
      <c r="G6" s="23"/>
      <c r="H6" s="23"/>
      <c r="I6" s="24">
        <f t="shared" ref="I6:I14" si="1">+J6+K6</f>
        <v>45234</v>
      </c>
      <c r="J6" s="30">
        <f>SUM(J7:J10)</f>
        <v>42992</v>
      </c>
      <c r="K6" s="30">
        <f>SUM(K7:K10)</f>
        <v>2242</v>
      </c>
      <c r="L6" s="23"/>
      <c r="M6" s="23"/>
      <c r="N6" s="23"/>
      <c r="O6" s="23"/>
      <c r="P6" s="21">
        <f>SUM(P7:P10)</f>
        <v>0</v>
      </c>
      <c r="Q6" s="26">
        <f>SUM(Q7:Q10)</f>
        <v>0</v>
      </c>
    </row>
    <row r="7" spans="1:19" ht="16.5" customHeight="1">
      <c r="A7" s="31"/>
      <c r="B7" s="32" t="s">
        <v>13</v>
      </c>
      <c r="C7" s="33" t="s">
        <v>14</v>
      </c>
      <c r="D7" s="33"/>
      <c r="E7" s="30">
        <f t="shared" si="0"/>
        <v>33651.868000000002</v>
      </c>
      <c r="F7" s="30">
        <f>35564.868-1800+761-28-346-500</f>
        <v>33651.868000000002</v>
      </c>
      <c r="G7" s="23"/>
      <c r="H7" s="23"/>
      <c r="I7" s="24">
        <f t="shared" si="1"/>
        <v>34202</v>
      </c>
      <c r="J7" s="34">
        <f>31502+2700</f>
        <v>34202</v>
      </c>
      <c r="K7" s="30"/>
      <c r="L7" s="23"/>
      <c r="M7" s="23"/>
      <c r="N7" s="23"/>
      <c r="O7" s="23"/>
      <c r="P7" s="35"/>
      <c r="Q7" s="36"/>
    </row>
    <row r="8" spans="1:19" s="45" customFormat="1" ht="16.5" customHeight="1">
      <c r="A8" s="37"/>
      <c r="B8" s="38" t="s">
        <v>15</v>
      </c>
      <c r="C8" s="39" t="s">
        <v>16</v>
      </c>
      <c r="D8" s="39"/>
      <c r="E8" s="40">
        <f t="shared" si="0"/>
        <v>5793.5020000000004</v>
      </c>
      <c r="F8" s="40">
        <v>5793.5020000000004</v>
      </c>
      <c r="G8" s="41"/>
      <c r="H8" s="41"/>
      <c r="I8" s="24">
        <f t="shared" si="1"/>
        <v>5603</v>
      </c>
      <c r="J8" s="42">
        <v>5603</v>
      </c>
      <c r="K8" s="42"/>
      <c r="L8" s="41"/>
      <c r="M8" s="41"/>
      <c r="N8" s="41"/>
      <c r="O8" s="41"/>
      <c r="P8" s="43"/>
      <c r="Q8" s="44"/>
    </row>
    <row r="9" spans="1:19" ht="16.5" customHeight="1">
      <c r="A9" s="31"/>
      <c r="B9" s="32" t="s">
        <v>17</v>
      </c>
      <c r="C9" s="46" t="s">
        <v>18</v>
      </c>
      <c r="D9" s="47"/>
      <c r="E9" s="48">
        <f t="shared" si="0"/>
        <v>2730.7939999999999</v>
      </c>
      <c r="F9" s="30">
        <v>2730.7939999999999</v>
      </c>
      <c r="G9" s="23"/>
      <c r="H9" s="23"/>
      <c r="I9" s="24">
        <f t="shared" si="1"/>
        <v>2641</v>
      </c>
      <c r="J9" s="34">
        <v>2641</v>
      </c>
      <c r="K9" s="30"/>
      <c r="L9" s="23"/>
      <c r="M9" s="23"/>
      <c r="N9" s="23"/>
      <c r="O9" s="23"/>
      <c r="P9" s="35"/>
      <c r="Q9" s="36"/>
    </row>
    <row r="10" spans="1:19" ht="16.5" customHeight="1">
      <c r="A10" s="31"/>
      <c r="B10" s="32">
        <v>99</v>
      </c>
      <c r="C10" s="33" t="s">
        <v>19</v>
      </c>
      <c r="D10" s="33"/>
      <c r="E10" s="30">
        <f t="shared" si="0"/>
        <v>3406.05</v>
      </c>
      <c r="F10" s="30">
        <v>3406.05</v>
      </c>
      <c r="G10" s="23"/>
      <c r="H10" s="23"/>
      <c r="I10" s="24">
        <f t="shared" si="1"/>
        <v>2788</v>
      </c>
      <c r="J10" s="34">
        <v>546</v>
      </c>
      <c r="K10" s="34">
        <f>920+628+500+450-192-64</f>
        <v>2242</v>
      </c>
      <c r="L10" s="23"/>
      <c r="M10" s="23"/>
      <c r="N10" s="23"/>
      <c r="O10" s="23"/>
      <c r="P10" s="35"/>
      <c r="Q10" s="36"/>
    </row>
    <row r="11" spans="1:19" ht="16.5" customHeight="1">
      <c r="A11" s="14">
        <v>502</v>
      </c>
      <c r="B11" s="28"/>
      <c r="C11" s="49" t="s">
        <v>20</v>
      </c>
      <c r="D11" s="50"/>
      <c r="E11" s="51">
        <f t="shared" si="0"/>
        <v>25765.755000000001</v>
      </c>
      <c r="F11" s="21">
        <f>SUM(F12:F21)</f>
        <v>16347.755000000001</v>
      </c>
      <c r="G11" s="23"/>
      <c r="H11" s="23"/>
      <c r="I11" s="24">
        <f t="shared" si="1"/>
        <v>12105</v>
      </c>
      <c r="J11" s="30">
        <f>SUM(J12:J21)</f>
        <v>7040</v>
      </c>
      <c r="K11" s="30">
        <f>SUM(K12:K21)</f>
        <v>5065</v>
      </c>
      <c r="L11" s="23"/>
      <c r="M11" s="23"/>
      <c r="N11" s="23"/>
      <c r="O11" s="23"/>
      <c r="P11" s="21">
        <f>SUM(P12:P21)</f>
        <v>0</v>
      </c>
      <c r="Q11" s="26">
        <f>SUM(Q12:Q21)</f>
        <v>9418</v>
      </c>
    </row>
    <row r="12" spans="1:19" ht="16.5" customHeight="1">
      <c r="A12" s="31"/>
      <c r="B12" s="32" t="s">
        <v>13</v>
      </c>
      <c r="C12" s="52" t="s">
        <v>21</v>
      </c>
      <c r="D12" s="52"/>
      <c r="E12" s="53">
        <f t="shared" si="0"/>
        <v>1608.904</v>
      </c>
      <c r="F12" s="30">
        <v>1608.904</v>
      </c>
      <c r="G12" s="23"/>
      <c r="H12" s="23"/>
      <c r="I12" s="24">
        <f t="shared" si="1"/>
        <v>1556</v>
      </c>
      <c r="J12" s="34">
        <v>1556</v>
      </c>
      <c r="K12" s="30"/>
      <c r="L12" s="23"/>
      <c r="M12" s="23"/>
      <c r="N12" s="23"/>
      <c r="O12" s="23"/>
      <c r="P12" s="35"/>
      <c r="Q12" s="36"/>
    </row>
    <row r="13" spans="1:19" ht="16.5" customHeight="1">
      <c r="A13" s="31"/>
      <c r="B13" s="32" t="s">
        <v>15</v>
      </c>
      <c r="C13" s="54" t="s">
        <v>22</v>
      </c>
      <c r="D13" s="55"/>
      <c r="E13" s="56">
        <f t="shared" si="0"/>
        <v>370.80399999999997</v>
      </c>
      <c r="F13" s="30">
        <v>370.80399999999997</v>
      </c>
      <c r="G13" s="23"/>
      <c r="H13" s="23"/>
      <c r="I13" s="24">
        <f t="shared" si="1"/>
        <v>296</v>
      </c>
      <c r="J13" s="34">
        <v>36</v>
      </c>
      <c r="K13" s="34">
        <v>260</v>
      </c>
      <c r="L13" s="23"/>
      <c r="M13" s="23"/>
      <c r="N13" s="23"/>
      <c r="O13" s="23"/>
      <c r="P13" s="35"/>
      <c r="Q13" s="36"/>
    </row>
    <row r="14" spans="1:19" ht="16.5" customHeight="1">
      <c r="A14" s="31"/>
      <c r="B14" s="32" t="s">
        <v>17</v>
      </c>
      <c r="C14" s="52" t="s">
        <v>23</v>
      </c>
      <c r="D14" s="52"/>
      <c r="E14" s="53">
        <f t="shared" si="0"/>
        <v>671.48599999999999</v>
      </c>
      <c r="F14" s="30">
        <v>671.48599999999999</v>
      </c>
      <c r="G14" s="23"/>
      <c r="H14" s="23"/>
      <c r="I14" s="24">
        <f t="shared" si="1"/>
        <v>529</v>
      </c>
      <c r="J14" s="34">
        <v>29</v>
      </c>
      <c r="K14" s="34">
        <v>500</v>
      </c>
      <c r="L14" s="23"/>
      <c r="M14" s="23"/>
      <c r="N14" s="23"/>
      <c r="O14" s="23"/>
      <c r="P14" s="35"/>
      <c r="Q14" s="36"/>
    </row>
    <row r="15" spans="1:19" ht="16.5" hidden="1" customHeight="1">
      <c r="A15" s="31"/>
      <c r="B15" s="32" t="s">
        <v>24</v>
      </c>
      <c r="C15" s="57" t="s">
        <v>25</v>
      </c>
      <c r="D15" s="33"/>
      <c r="E15" s="30">
        <f t="shared" si="0"/>
        <v>0</v>
      </c>
      <c r="F15" s="30">
        <v>0</v>
      </c>
      <c r="G15" s="23"/>
      <c r="H15" s="23"/>
      <c r="I15" s="23"/>
      <c r="J15" s="30"/>
      <c r="K15" s="30"/>
      <c r="L15" s="23"/>
      <c r="M15" s="23"/>
      <c r="N15" s="23"/>
      <c r="O15" s="23"/>
      <c r="P15" s="35"/>
      <c r="Q15" s="36"/>
    </row>
    <row r="16" spans="1:19" ht="16.5" hidden="1" customHeight="1">
      <c r="A16" s="31"/>
      <c r="B16" s="32" t="s">
        <v>26</v>
      </c>
      <c r="C16" s="52" t="s">
        <v>27</v>
      </c>
      <c r="D16" s="52"/>
      <c r="E16" s="53">
        <f t="shared" si="0"/>
        <v>0</v>
      </c>
      <c r="F16" s="30">
        <v>0</v>
      </c>
      <c r="G16" s="23"/>
      <c r="H16" s="23"/>
      <c r="I16" s="23"/>
      <c r="J16" s="30"/>
      <c r="K16" s="30"/>
      <c r="L16" s="23"/>
      <c r="M16" s="23"/>
      <c r="N16" s="23"/>
      <c r="O16" s="23"/>
      <c r="P16" s="35"/>
      <c r="Q16" s="36"/>
    </row>
    <row r="17" spans="1:17" ht="16.5" customHeight="1">
      <c r="A17" s="31"/>
      <c r="B17" s="32" t="s">
        <v>28</v>
      </c>
      <c r="C17" s="52" t="s">
        <v>29</v>
      </c>
      <c r="D17" s="52"/>
      <c r="E17" s="53">
        <f t="shared" si="0"/>
        <v>480.81</v>
      </c>
      <c r="F17" s="30">
        <v>480.81</v>
      </c>
      <c r="G17" s="23"/>
      <c r="H17" s="23"/>
      <c r="I17" s="24">
        <f>+J17+K17</f>
        <v>465</v>
      </c>
      <c r="J17" s="34">
        <v>465</v>
      </c>
      <c r="K17" s="30"/>
      <c r="L17" s="23"/>
      <c r="M17" s="23"/>
      <c r="N17" s="23"/>
      <c r="O17" s="23"/>
      <c r="P17" s="35"/>
      <c r="Q17" s="36"/>
    </row>
    <row r="18" spans="1:17" ht="16.5" hidden="1" customHeight="1">
      <c r="A18" s="31"/>
      <c r="B18" s="32" t="s">
        <v>30</v>
      </c>
      <c r="C18" s="52" t="s">
        <v>31</v>
      </c>
      <c r="D18" s="52"/>
      <c r="E18" s="53">
        <f t="shared" si="0"/>
        <v>0</v>
      </c>
      <c r="F18" s="30">
        <v>0</v>
      </c>
      <c r="G18" s="23"/>
      <c r="H18" s="23"/>
      <c r="I18" s="24">
        <f>+J18+K18</f>
        <v>0</v>
      </c>
      <c r="J18" s="30"/>
      <c r="K18" s="30"/>
      <c r="L18" s="23"/>
      <c r="M18" s="23"/>
      <c r="N18" s="23"/>
      <c r="O18" s="23"/>
      <c r="P18" s="35"/>
      <c r="Q18" s="36"/>
    </row>
    <row r="19" spans="1:17" ht="16.5" customHeight="1">
      <c r="A19" s="31"/>
      <c r="B19" s="32" t="s">
        <v>32</v>
      </c>
      <c r="C19" s="57" t="s">
        <v>33</v>
      </c>
      <c r="D19" s="33"/>
      <c r="E19" s="30">
        <f t="shared" si="0"/>
        <v>431.178</v>
      </c>
      <c r="F19" s="30">
        <v>431.178</v>
      </c>
      <c r="G19" s="23"/>
      <c r="H19" s="23"/>
      <c r="I19" s="24">
        <f>+J19+K19</f>
        <v>417</v>
      </c>
      <c r="J19" s="34">
        <v>417</v>
      </c>
      <c r="K19" s="30"/>
      <c r="L19" s="23"/>
      <c r="M19" s="23"/>
      <c r="N19" s="23"/>
      <c r="O19" s="23"/>
      <c r="P19" s="35"/>
      <c r="Q19" s="36"/>
    </row>
    <row r="20" spans="1:17" ht="16.5" hidden="1" customHeight="1">
      <c r="A20" s="31"/>
      <c r="B20" s="32" t="s">
        <v>34</v>
      </c>
      <c r="C20" s="52" t="s">
        <v>35</v>
      </c>
      <c r="D20" s="52"/>
      <c r="E20" s="53">
        <f t="shared" si="0"/>
        <v>0</v>
      </c>
      <c r="F20" s="53">
        <v>0</v>
      </c>
      <c r="G20" s="23"/>
      <c r="H20" s="23"/>
      <c r="I20" s="23"/>
      <c r="J20" s="53"/>
      <c r="K20" s="53"/>
      <c r="L20" s="23"/>
      <c r="M20" s="23"/>
      <c r="N20" s="23"/>
      <c r="O20" s="23"/>
      <c r="P20" s="35"/>
      <c r="Q20" s="36"/>
    </row>
    <row r="21" spans="1:17" ht="16.5" customHeight="1">
      <c r="A21" s="31"/>
      <c r="B21" s="32">
        <v>99</v>
      </c>
      <c r="C21" s="52" t="s">
        <v>36</v>
      </c>
      <c r="D21" s="52"/>
      <c r="E21" s="53">
        <f t="shared" si="0"/>
        <v>22202.573</v>
      </c>
      <c r="F21" s="53">
        <f>10664.573+2120</f>
        <v>12784.573</v>
      </c>
      <c r="G21" s="23"/>
      <c r="H21" s="23"/>
      <c r="I21" s="24">
        <f>+J21+K21</f>
        <v>8842</v>
      </c>
      <c r="J21" s="58">
        <v>4537</v>
      </c>
      <c r="K21" s="53">
        <f>955+700+500+700+1750-300</f>
        <v>4305</v>
      </c>
      <c r="L21" s="23"/>
      <c r="M21" s="23"/>
      <c r="N21" s="23"/>
      <c r="O21" s="23"/>
      <c r="P21" s="35"/>
      <c r="Q21" s="59">
        <f>161+95+70+1090+223+159+7620</f>
        <v>9418</v>
      </c>
    </row>
    <row r="22" spans="1:17" ht="16.5" customHeight="1">
      <c r="A22" s="14">
        <v>503</v>
      </c>
      <c r="B22" s="60"/>
      <c r="C22" s="49" t="s">
        <v>37</v>
      </c>
      <c r="D22" s="50"/>
      <c r="E22" s="51">
        <f t="shared" si="0"/>
        <v>5581.0499999999993</v>
      </c>
      <c r="F22" s="61">
        <v>5581.0499999999993</v>
      </c>
      <c r="G22" s="23"/>
      <c r="H22" s="23"/>
      <c r="I22" s="24">
        <f>+J22+K22</f>
        <v>4350</v>
      </c>
      <c r="J22" s="53">
        <f>SUM(J23:J29)</f>
        <v>0</v>
      </c>
      <c r="K22" s="53">
        <f>SUM(K23:K29)</f>
        <v>4350</v>
      </c>
      <c r="L22" s="23"/>
      <c r="M22" s="23"/>
      <c r="N22" s="23"/>
      <c r="O22" s="23"/>
      <c r="P22" s="35"/>
      <c r="Q22" s="36"/>
    </row>
    <row r="23" spans="1:17" ht="16.5" hidden="1" customHeight="1">
      <c r="A23" s="31"/>
      <c r="B23" s="32" t="s">
        <v>13</v>
      </c>
      <c r="C23" s="54" t="s">
        <v>38</v>
      </c>
      <c r="D23" s="55"/>
      <c r="E23" s="56">
        <f t="shared" si="0"/>
        <v>0</v>
      </c>
      <c r="F23" s="53">
        <v>0</v>
      </c>
      <c r="G23" s="23"/>
      <c r="H23" s="23"/>
      <c r="I23" s="23"/>
      <c r="J23" s="53"/>
      <c r="K23" s="53"/>
      <c r="L23" s="62"/>
      <c r="M23" s="23"/>
      <c r="N23" s="23"/>
      <c r="O23" s="23"/>
      <c r="P23" s="35"/>
      <c r="Q23" s="36"/>
    </row>
    <row r="24" spans="1:17" ht="16.5" hidden="1" customHeight="1">
      <c r="A24" s="31"/>
      <c r="B24" s="32" t="s">
        <v>15</v>
      </c>
      <c r="C24" s="54" t="s">
        <v>39</v>
      </c>
      <c r="D24" s="55"/>
      <c r="E24" s="56">
        <f t="shared" si="0"/>
        <v>0</v>
      </c>
      <c r="F24" s="53">
        <v>0</v>
      </c>
      <c r="G24" s="23"/>
      <c r="H24" s="23"/>
      <c r="I24" s="24">
        <f>+J24+K24</f>
        <v>0</v>
      </c>
      <c r="J24" s="53"/>
      <c r="K24" s="53"/>
      <c r="L24" s="62"/>
      <c r="M24" s="23"/>
      <c r="N24" s="23"/>
      <c r="O24" s="23"/>
      <c r="P24" s="35"/>
      <c r="Q24" s="36"/>
    </row>
    <row r="25" spans="1:17" ht="16.5" hidden="1" customHeight="1">
      <c r="A25" s="31"/>
      <c r="B25" s="32" t="s">
        <v>17</v>
      </c>
      <c r="C25" s="54" t="s">
        <v>40</v>
      </c>
      <c r="D25" s="55"/>
      <c r="E25" s="56">
        <f t="shared" si="0"/>
        <v>0</v>
      </c>
      <c r="F25" s="53">
        <v>0</v>
      </c>
      <c r="G25" s="23"/>
      <c r="H25" s="23"/>
      <c r="I25" s="23"/>
      <c r="J25" s="53"/>
      <c r="K25" s="53"/>
      <c r="L25" s="62"/>
      <c r="M25" s="23"/>
      <c r="N25" s="23"/>
      <c r="O25" s="23"/>
      <c r="P25" s="35"/>
      <c r="Q25" s="36"/>
    </row>
    <row r="26" spans="1:17" ht="16.5" hidden="1" customHeight="1">
      <c r="A26" s="31"/>
      <c r="B26" s="32" t="s">
        <v>26</v>
      </c>
      <c r="C26" s="54" t="s">
        <v>41</v>
      </c>
      <c r="D26" s="55"/>
      <c r="E26" s="56">
        <f t="shared" si="0"/>
        <v>0</v>
      </c>
      <c r="F26" s="53">
        <v>0</v>
      </c>
      <c r="G26" s="23"/>
      <c r="H26" s="23"/>
      <c r="I26" s="23"/>
      <c r="J26" s="53"/>
      <c r="K26" s="53"/>
      <c r="L26" s="62"/>
      <c r="M26" s="23"/>
      <c r="N26" s="23"/>
      <c r="O26" s="23"/>
      <c r="P26" s="35"/>
      <c r="Q26" s="36"/>
    </row>
    <row r="27" spans="1:17" ht="16.5" hidden="1" customHeight="1">
      <c r="A27" s="31"/>
      <c r="B27" s="32" t="s">
        <v>28</v>
      </c>
      <c r="C27" s="54" t="s">
        <v>42</v>
      </c>
      <c r="D27" s="55"/>
      <c r="E27" s="56">
        <f t="shared" si="0"/>
        <v>0</v>
      </c>
      <c r="F27" s="53">
        <v>0</v>
      </c>
      <c r="G27" s="23"/>
      <c r="H27" s="23"/>
      <c r="I27" s="23"/>
      <c r="J27" s="53"/>
      <c r="K27" s="53"/>
      <c r="L27" s="62"/>
      <c r="M27" s="23"/>
      <c r="N27" s="23"/>
      <c r="O27" s="23"/>
      <c r="P27" s="35"/>
      <c r="Q27" s="36"/>
    </row>
    <row r="28" spans="1:17" ht="16.5" hidden="1" customHeight="1">
      <c r="A28" s="31"/>
      <c r="B28" s="32" t="s">
        <v>30</v>
      </c>
      <c r="C28" s="54" t="s">
        <v>43</v>
      </c>
      <c r="D28" s="55"/>
      <c r="E28" s="56">
        <f t="shared" si="0"/>
        <v>0</v>
      </c>
      <c r="F28" s="53">
        <v>0</v>
      </c>
      <c r="G28" s="23"/>
      <c r="H28" s="23"/>
      <c r="I28" s="23"/>
      <c r="J28" s="53"/>
      <c r="K28" s="53"/>
      <c r="L28" s="62"/>
      <c r="M28" s="23"/>
      <c r="N28" s="23"/>
      <c r="O28" s="23"/>
      <c r="P28" s="35"/>
      <c r="Q28" s="36"/>
    </row>
    <row r="29" spans="1:17" ht="16.5" customHeight="1">
      <c r="A29" s="31"/>
      <c r="B29" s="32" t="s">
        <v>44</v>
      </c>
      <c r="C29" s="54" t="s">
        <v>45</v>
      </c>
      <c r="D29" s="55"/>
      <c r="E29" s="56">
        <f t="shared" si="0"/>
        <v>5581.0499999999993</v>
      </c>
      <c r="F29" s="53">
        <v>5581.0499999999993</v>
      </c>
      <c r="G29" s="23"/>
      <c r="H29" s="23"/>
      <c r="I29" s="24">
        <f>+J29+K29</f>
        <v>4350</v>
      </c>
      <c r="J29" s="53"/>
      <c r="K29" s="58">
        <f>2850+1500</f>
        <v>4350</v>
      </c>
      <c r="L29" s="62"/>
      <c r="M29" s="23"/>
      <c r="N29" s="23"/>
      <c r="O29" s="23"/>
      <c r="P29" s="35"/>
      <c r="Q29" s="36"/>
    </row>
    <row r="30" spans="1:17" ht="16.5" customHeight="1">
      <c r="A30" s="14">
        <v>504</v>
      </c>
      <c r="B30" s="60"/>
      <c r="C30" s="49" t="s">
        <v>46</v>
      </c>
      <c r="D30" s="50"/>
      <c r="E30" s="51">
        <f t="shared" si="0"/>
        <v>2437.6999999999998</v>
      </c>
      <c r="F30" s="61">
        <v>2437.6999999999998</v>
      </c>
      <c r="G30" s="23"/>
      <c r="H30" s="23"/>
      <c r="I30" s="24">
        <f>+J30+K30</f>
        <v>1900</v>
      </c>
      <c r="J30" s="53">
        <f>SUM(J31:J36)</f>
        <v>0</v>
      </c>
      <c r="K30" s="53">
        <f>SUM(K31:K36)</f>
        <v>1900</v>
      </c>
      <c r="L30" s="62"/>
      <c r="M30" s="23"/>
      <c r="N30" s="23"/>
      <c r="O30" s="23"/>
      <c r="P30" s="35"/>
      <c r="Q30" s="36"/>
    </row>
    <row r="31" spans="1:17" ht="16.5" hidden="1" customHeight="1">
      <c r="A31" s="63"/>
      <c r="B31" s="32" t="s">
        <v>13</v>
      </c>
      <c r="C31" s="54" t="s">
        <v>38</v>
      </c>
      <c r="D31" s="55"/>
      <c r="E31" s="56">
        <f t="shared" si="0"/>
        <v>0</v>
      </c>
      <c r="F31" s="53">
        <v>0</v>
      </c>
      <c r="G31" s="23"/>
      <c r="H31" s="23"/>
      <c r="I31" s="23"/>
      <c r="J31" s="53"/>
      <c r="K31" s="53"/>
      <c r="L31" s="62"/>
      <c r="M31" s="23"/>
      <c r="N31" s="23"/>
      <c r="O31" s="23"/>
      <c r="P31" s="35"/>
      <c r="Q31" s="36"/>
    </row>
    <row r="32" spans="1:17" ht="16.5" hidden="1" customHeight="1">
      <c r="A32" s="63"/>
      <c r="B32" s="32" t="s">
        <v>15</v>
      </c>
      <c r="C32" s="54" t="s">
        <v>39</v>
      </c>
      <c r="D32" s="55"/>
      <c r="E32" s="56">
        <f t="shared" si="0"/>
        <v>0</v>
      </c>
      <c r="F32" s="53">
        <v>0</v>
      </c>
      <c r="G32" s="23"/>
      <c r="H32" s="23"/>
      <c r="I32" s="23"/>
      <c r="J32" s="53"/>
      <c r="K32" s="53"/>
      <c r="L32" s="62"/>
      <c r="M32" s="23"/>
      <c r="N32" s="23"/>
      <c r="O32" s="23"/>
      <c r="P32" s="35"/>
      <c r="Q32" s="36"/>
    </row>
    <row r="33" spans="1:17" ht="16.5" hidden="1" customHeight="1">
      <c r="A33" s="63"/>
      <c r="B33" s="32" t="s">
        <v>17</v>
      </c>
      <c r="C33" s="54" t="s">
        <v>40</v>
      </c>
      <c r="D33" s="55"/>
      <c r="E33" s="56">
        <f t="shared" si="0"/>
        <v>0</v>
      </c>
      <c r="F33" s="53">
        <v>0</v>
      </c>
      <c r="G33" s="23"/>
      <c r="H33" s="23"/>
      <c r="I33" s="23"/>
      <c r="J33" s="53"/>
      <c r="K33" s="53"/>
      <c r="L33" s="62"/>
      <c r="M33" s="23"/>
      <c r="N33" s="23"/>
      <c r="O33" s="23"/>
      <c r="P33" s="35"/>
      <c r="Q33" s="36"/>
    </row>
    <row r="34" spans="1:17" ht="16.5" hidden="1" customHeight="1">
      <c r="A34" s="63"/>
      <c r="B34" s="32" t="s">
        <v>24</v>
      </c>
      <c r="C34" s="54" t="s">
        <v>42</v>
      </c>
      <c r="D34" s="55"/>
      <c r="E34" s="56">
        <f t="shared" si="0"/>
        <v>0</v>
      </c>
      <c r="F34" s="53">
        <v>0</v>
      </c>
      <c r="G34" s="23"/>
      <c r="H34" s="23"/>
      <c r="I34" s="23"/>
      <c r="J34" s="53"/>
      <c r="K34" s="53"/>
      <c r="L34" s="62"/>
      <c r="M34" s="23"/>
      <c r="N34" s="23"/>
      <c r="O34" s="23"/>
      <c r="P34" s="35"/>
      <c r="Q34" s="36"/>
    </row>
    <row r="35" spans="1:17" ht="16.5" hidden="1" customHeight="1">
      <c r="A35" s="63"/>
      <c r="B35" s="32" t="s">
        <v>26</v>
      </c>
      <c r="C35" s="54" t="s">
        <v>43</v>
      </c>
      <c r="D35" s="55"/>
      <c r="E35" s="56">
        <f t="shared" si="0"/>
        <v>0</v>
      </c>
      <c r="F35" s="53">
        <v>0</v>
      </c>
      <c r="G35" s="23"/>
      <c r="H35" s="23"/>
      <c r="I35" s="23"/>
      <c r="J35" s="53"/>
      <c r="K35" s="53"/>
      <c r="L35" s="62"/>
      <c r="M35" s="23"/>
      <c r="N35" s="23"/>
      <c r="O35" s="23"/>
      <c r="P35" s="35"/>
      <c r="Q35" s="36"/>
    </row>
    <row r="36" spans="1:17" ht="16.5" customHeight="1">
      <c r="A36" s="31"/>
      <c r="B36" s="32" t="s">
        <v>44</v>
      </c>
      <c r="C36" s="54" t="s">
        <v>45</v>
      </c>
      <c r="D36" s="55"/>
      <c r="E36" s="56">
        <f t="shared" si="0"/>
        <v>2437.6999999999998</v>
      </c>
      <c r="F36" s="53">
        <v>2437.6999999999998</v>
      </c>
      <c r="G36" s="23"/>
      <c r="H36" s="23"/>
      <c r="I36" s="24">
        <f>+J36+K36</f>
        <v>1900</v>
      </c>
      <c r="J36" s="53"/>
      <c r="K36" s="58">
        <v>1900</v>
      </c>
      <c r="L36" s="62"/>
      <c r="M36" s="23"/>
      <c r="N36" s="23"/>
      <c r="O36" s="23"/>
      <c r="P36" s="35"/>
      <c r="Q36" s="36"/>
    </row>
    <row r="37" spans="1:17" s="70" customFormat="1" ht="16.5" customHeight="1">
      <c r="A37" s="64">
        <v>505</v>
      </c>
      <c r="B37" s="65"/>
      <c r="C37" s="49" t="s">
        <v>47</v>
      </c>
      <c r="D37" s="50"/>
      <c r="E37" s="51">
        <f t="shared" si="0"/>
        <v>52093.962225000003</v>
      </c>
      <c r="F37" s="61">
        <f>SUM(F38:F40)</f>
        <v>48632.962225000003</v>
      </c>
      <c r="G37" s="66"/>
      <c r="H37" s="66"/>
      <c r="I37" s="67">
        <f>+J37+K37</f>
        <v>48868</v>
      </c>
      <c r="J37" s="53">
        <f>SUM(J38:J40)</f>
        <v>47818</v>
      </c>
      <c r="K37" s="53">
        <f>SUM(K38:K40)</f>
        <v>1050</v>
      </c>
      <c r="L37" s="68"/>
      <c r="M37" s="66"/>
      <c r="N37" s="66"/>
      <c r="O37" s="66"/>
      <c r="P37" s="61">
        <f>SUM(P38:P40)</f>
        <v>0</v>
      </c>
      <c r="Q37" s="69">
        <f>SUM(Q38:Q40)</f>
        <v>3461</v>
      </c>
    </row>
    <row r="38" spans="1:17" ht="16.5" customHeight="1">
      <c r="A38" s="31"/>
      <c r="B38" s="32" t="s">
        <v>13</v>
      </c>
      <c r="C38" s="52" t="s">
        <v>48</v>
      </c>
      <c r="D38" s="52"/>
      <c r="E38" s="53">
        <f t="shared" si="0"/>
        <v>42838.984225</v>
      </c>
      <c r="F38" s="53">
        <f>45160.984225-2322</f>
        <v>42838.984225</v>
      </c>
      <c r="G38" s="23"/>
      <c r="H38" s="23"/>
      <c r="I38" s="24">
        <f>+J38+K38</f>
        <v>43676</v>
      </c>
      <c r="J38" s="58">
        <f>35456+8100+120</f>
        <v>43676</v>
      </c>
      <c r="K38" s="53"/>
      <c r="L38" s="62"/>
      <c r="M38" s="23"/>
      <c r="N38" s="23"/>
      <c r="O38" s="23"/>
      <c r="P38" s="35"/>
      <c r="Q38" s="36"/>
    </row>
    <row r="39" spans="1:17" ht="16.5" customHeight="1">
      <c r="A39" s="31"/>
      <c r="B39" s="32" t="s">
        <v>15</v>
      </c>
      <c r="C39" s="52" t="s">
        <v>49</v>
      </c>
      <c r="D39" s="52"/>
      <c r="E39" s="53">
        <f t="shared" si="0"/>
        <v>6769.8</v>
      </c>
      <c r="F39" s="53">
        <v>3308.8</v>
      </c>
      <c r="G39" s="23"/>
      <c r="H39" s="23"/>
      <c r="I39" s="24">
        <f>+J39+K39</f>
        <v>3200</v>
      </c>
      <c r="J39" s="58">
        <f>4078-942+64</f>
        <v>3200</v>
      </c>
      <c r="K39" s="53"/>
      <c r="L39" s="62"/>
      <c r="M39" s="23"/>
      <c r="N39" s="23"/>
      <c r="O39" s="23"/>
      <c r="P39" s="35"/>
      <c r="Q39" s="59">
        <f>114+3347</f>
        <v>3461</v>
      </c>
    </row>
    <row r="40" spans="1:17" ht="16.5" customHeight="1">
      <c r="A40" s="31"/>
      <c r="B40" s="32" t="s">
        <v>44</v>
      </c>
      <c r="C40" s="52" t="s">
        <v>50</v>
      </c>
      <c r="D40" s="52"/>
      <c r="E40" s="53">
        <f t="shared" si="0"/>
        <v>2485.1779999999999</v>
      </c>
      <c r="F40" s="53">
        <v>2485.1779999999999</v>
      </c>
      <c r="G40" s="23"/>
      <c r="H40" s="23"/>
      <c r="I40" s="24">
        <f>+J40+K40</f>
        <v>1992</v>
      </c>
      <c r="J40" s="58">
        <v>942</v>
      </c>
      <c r="K40" s="58">
        <f>1050</f>
        <v>1050</v>
      </c>
      <c r="L40" s="62"/>
      <c r="M40" s="23"/>
      <c r="N40" s="23"/>
      <c r="O40" s="23"/>
      <c r="P40" s="35"/>
      <c r="Q40" s="36"/>
    </row>
    <row r="41" spans="1:17" s="74" customFormat="1" ht="16.5" hidden="1" customHeight="1">
      <c r="A41" s="14">
        <v>506</v>
      </c>
      <c r="B41" s="60"/>
      <c r="C41" s="49" t="s">
        <v>51</v>
      </c>
      <c r="D41" s="50"/>
      <c r="E41" s="51">
        <f t="shared" si="0"/>
        <v>0</v>
      </c>
      <c r="F41" s="61">
        <v>0</v>
      </c>
      <c r="G41" s="71"/>
      <c r="H41" s="71"/>
      <c r="I41" s="71"/>
      <c r="J41" s="61">
        <f>SUM(J42:J43)</f>
        <v>0</v>
      </c>
      <c r="K41" s="61">
        <f>SUM(K42:K43)</f>
        <v>0</v>
      </c>
      <c r="L41" s="71"/>
      <c r="M41" s="71"/>
      <c r="N41" s="71"/>
      <c r="O41" s="71"/>
      <c r="P41" s="72"/>
      <c r="Q41" s="73"/>
    </row>
    <row r="42" spans="1:17" ht="16.5" hidden="1" customHeight="1">
      <c r="A42" s="31"/>
      <c r="B42" s="32" t="s">
        <v>13</v>
      </c>
      <c r="C42" s="54" t="s">
        <v>52</v>
      </c>
      <c r="D42" s="55"/>
      <c r="E42" s="56">
        <f t="shared" si="0"/>
        <v>0</v>
      </c>
      <c r="F42" s="53">
        <v>0</v>
      </c>
      <c r="G42" s="23"/>
      <c r="H42" s="23"/>
      <c r="I42" s="23"/>
      <c r="J42" s="53"/>
      <c r="K42" s="53"/>
      <c r="L42" s="62"/>
      <c r="M42" s="23"/>
      <c r="N42" s="23"/>
      <c r="O42" s="23"/>
      <c r="P42" s="35"/>
      <c r="Q42" s="36"/>
    </row>
    <row r="43" spans="1:17" ht="16.5" hidden="1" customHeight="1">
      <c r="A43" s="31"/>
      <c r="B43" s="32" t="s">
        <v>15</v>
      </c>
      <c r="C43" s="54" t="s">
        <v>53</v>
      </c>
      <c r="D43" s="55"/>
      <c r="E43" s="56">
        <f t="shared" si="0"/>
        <v>0</v>
      </c>
      <c r="F43" s="53">
        <v>0</v>
      </c>
      <c r="G43" s="23"/>
      <c r="H43" s="23"/>
      <c r="I43" s="23"/>
      <c r="J43" s="53"/>
      <c r="K43" s="53"/>
      <c r="L43" s="62"/>
      <c r="M43" s="23"/>
      <c r="N43" s="23"/>
      <c r="O43" s="23"/>
      <c r="P43" s="35"/>
      <c r="Q43" s="36"/>
    </row>
    <row r="44" spans="1:17" ht="16.5" customHeight="1">
      <c r="A44" s="14">
        <v>507</v>
      </c>
      <c r="B44" s="60"/>
      <c r="C44" s="49" t="s">
        <v>54</v>
      </c>
      <c r="D44" s="50"/>
      <c r="E44" s="51">
        <f t="shared" si="0"/>
        <v>658.17899999999997</v>
      </c>
      <c r="F44" s="61">
        <v>658.17899999999997</v>
      </c>
      <c r="G44" s="23"/>
      <c r="H44" s="23"/>
      <c r="I44" s="24">
        <f>+J44+K44</f>
        <v>513</v>
      </c>
      <c r="J44" s="53">
        <f>SUM(J45:J47)</f>
        <v>0</v>
      </c>
      <c r="K44" s="53">
        <f>SUM(K45:K47)</f>
        <v>513</v>
      </c>
      <c r="L44" s="62"/>
      <c r="M44" s="23"/>
      <c r="N44" s="23"/>
      <c r="O44" s="23"/>
      <c r="P44" s="35"/>
      <c r="Q44" s="36"/>
    </row>
    <row r="45" spans="1:17" ht="16.5" customHeight="1">
      <c r="A45" s="31"/>
      <c r="B45" s="32" t="s">
        <v>13</v>
      </c>
      <c r="C45" s="54" t="s">
        <v>55</v>
      </c>
      <c r="D45" s="55"/>
      <c r="E45" s="56">
        <f t="shared" si="0"/>
        <v>658.17899999999997</v>
      </c>
      <c r="F45" s="53">
        <v>658.17899999999997</v>
      </c>
      <c r="G45" s="23"/>
      <c r="H45" s="23"/>
      <c r="I45" s="24">
        <f>+J45+K45</f>
        <v>513</v>
      </c>
      <c r="J45" s="53"/>
      <c r="K45" s="58">
        <v>513</v>
      </c>
      <c r="L45" s="62"/>
      <c r="M45" s="23"/>
      <c r="N45" s="23"/>
      <c r="O45" s="23"/>
      <c r="P45" s="35"/>
      <c r="Q45" s="36"/>
    </row>
    <row r="46" spans="1:17" ht="16.5" hidden="1" customHeight="1">
      <c r="A46" s="31"/>
      <c r="B46" s="32" t="s">
        <v>15</v>
      </c>
      <c r="C46" s="54" t="s">
        <v>56</v>
      </c>
      <c r="D46" s="55"/>
      <c r="E46" s="56">
        <f t="shared" si="0"/>
        <v>0</v>
      </c>
      <c r="F46" s="53">
        <v>0</v>
      </c>
      <c r="G46" s="23"/>
      <c r="H46" s="23"/>
      <c r="I46" s="23"/>
      <c r="J46" s="53"/>
      <c r="K46" s="53"/>
      <c r="L46" s="62"/>
      <c r="M46" s="23"/>
      <c r="N46" s="23"/>
      <c r="O46" s="23"/>
      <c r="P46" s="35"/>
      <c r="Q46" s="36"/>
    </row>
    <row r="47" spans="1:17" ht="16.5" hidden="1" customHeight="1">
      <c r="A47" s="31"/>
      <c r="B47" s="32" t="s">
        <v>44</v>
      </c>
      <c r="C47" s="54" t="s">
        <v>57</v>
      </c>
      <c r="D47" s="55"/>
      <c r="E47" s="56">
        <f t="shared" si="0"/>
        <v>0</v>
      </c>
      <c r="F47" s="53">
        <v>0</v>
      </c>
      <c r="G47" s="23"/>
      <c r="H47" s="23"/>
      <c r="I47" s="24">
        <f>+J47+K47</f>
        <v>0</v>
      </c>
      <c r="J47" s="53"/>
      <c r="K47" s="58"/>
      <c r="L47" s="62"/>
      <c r="M47" s="23"/>
      <c r="N47" s="23"/>
      <c r="O47" s="23"/>
      <c r="P47" s="35"/>
      <c r="Q47" s="36"/>
    </row>
    <row r="48" spans="1:17" s="74" customFormat="1" ht="16.5" hidden="1" customHeight="1">
      <c r="A48" s="14">
        <v>508</v>
      </c>
      <c r="B48" s="60"/>
      <c r="C48" s="49" t="s">
        <v>58</v>
      </c>
      <c r="D48" s="50"/>
      <c r="E48" s="51">
        <f t="shared" si="0"/>
        <v>0</v>
      </c>
      <c r="F48" s="61">
        <v>0</v>
      </c>
      <c r="G48" s="71"/>
      <c r="H48" s="71"/>
      <c r="I48" s="71"/>
      <c r="J48" s="61">
        <f>SUM(J49:J50)</f>
        <v>0</v>
      </c>
      <c r="K48" s="61">
        <f>SUM(K49:K50)</f>
        <v>0</v>
      </c>
      <c r="L48" s="71"/>
      <c r="M48" s="71"/>
      <c r="N48" s="71"/>
      <c r="O48" s="71"/>
      <c r="P48" s="72"/>
      <c r="Q48" s="73"/>
    </row>
    <row r="49" spans="1:19" ht="16.5" hidden="1" customHeight="1">
      <c r="A49" s="31"/>
      <c r="B49" s="32" t="s">
        <v>13</v>
      </c>
      <c r="C49" s="54" t="s">
        <v>59</v>
      </c>
      <c r="D49" s="55"/>
      <c r="E49" s="56">
        <f t="shared" si="0"/>
        <v>0</v>
      </c>
      <c r="F49" s="53">
        <v>0</v>
      </c>
      <c r="G49" s="23"/>
      <c r="H49" s="23"/>
      <c r="I49" s="23"/>
      <c r="J49" s="53"/>
      <c r="K49" s="53"/>
      <c r="L49" s="62"/>
      <c r="M49" s="23"/>
      <c r="N49" s="23"/>
      <c r="O49" s="23"/>
      <c r="P49" s="35"/>
      <c r="Q49" s="36"/>
    </row>
    <row r="50" spans="1:19" ht="16.5" hidden="1" customHeight="1">
      <c r="A50" s="31"/>
      <c r="B50" s="32" t="s">
        <v>15</v>
      </c>
      <c r="C50" s="54" t="s">
        <v>60</v>
      </c>
      <c r="D50" s="55"/>
      <c r="E50" s="56">
        <f t="shared" si="0"/>
        <v>0</v>
      </c>
      <c r="F50" s="53">
        <v>0</v>
      </c>
      <c r="G50" s="23"/>
      <c r="H50" s="23"/>
      <c r="I50" s="23"/>
      <c r="J50" s="53"/>
      <c r="K50" s="53"/>
      <c r="L50" s="62"/>
      <c r="M50" s="23"/>
      <c r="N50" s="23"/>
      <c r="O50" s="23"/>
      <c r="P50" s="35"/>
      <c r="Q50" s="36"/>
    </row>
    <row r="51" spans="1:19" ht="16.5" customHeight="1">
      <c r="A51" s="14">
        <v>509</v>
      </c>
      <c r="B51" s="28"/>
      <c r="C51" s="29" t="s">
        <v>61</v>
      </c>
      <c r="D51" s="29"/>
      <c r="E51" s="21">
        <f t="shared" si="0"/>
        <v>4067.366</v>
      </c>
      <c r="F51" s="21">
        <f>SUM(F52:F56)</f>
        <v>4067.366</v>
      </c>
      <c r="G51" s="23"/>
      <c r="H51" s="23"/>
      <c r="I51" s="24">
        <f>+J51+K51</f>
        <v>3599</v>
      </c>
      <c r="J51" s="30">
        <f>SUM(J52:J56)</f>
        <v>3599</v>
      </c>
      <c r="K51" s="30">
        <f>SUM(K52:K56)</f>
        <v>0</v>
      </c>
      <c r="L51" s="23"/>
      <c r="M51" s="23"/>
      <c r="N51" s="23"/>
      <c r="O51" s="23"/>
      <c r="P51" s="21">
        <f>SUM(P52:P56)</f>
        <v>0</v>
      </c>
      <c r="Q51" s="26">
        <f>SUM(Q52:Q56)</f>
        <v>0</v>
      </c>
      <c r="S51" s="75"/>
    </row>
    <row r="52" spans="1:19" ht="16.5" customHeight="1">
      <c r="A52" s="31"/>
      <c r="B52" s="32" t="s">
        <v>13</v>
      </c>
      <c r="C52" s="76" t="s">
        <v>62</v>
      </c>
      <c r="D52" s="76"/>
      <c r="E52" s="30">
        <f t="shared" si="0"/>
        <v>1695.37</v>
      </c>
      <c r="F52" s="30">
        <f>1349.37+346</f>
        <v>1695.37</v>
      </c>
      <c r="G52" s="23"/>
      <c r="H52" s="23"/>
      <c r="I52" s="24">
        <f>+J52+K52</f>
        <v>1305</v>
      </c>
      <c r="J52" s="34">
        <f>979+326</f>
        <v>1305</v>
      </c>
      <c r="K52" s="30"/>
      <c r="L52" s="23"/>
      <c r="M52" s="23"/>
      <c r="N52" s="23"/>
      <c r="O52" s="23"/>
      <c r="P52" s="35"/>
      <c r="Q52" s="36"/>
    </row>
    <row r="53" spans="1:19" ht="16.5" hidden="1" customHeight="1">
      <c r="A53" s="31"/>
      <c r="B53" s="32" t="s">
        <v>15</v>
      </c>
      <c r="C53" s="76" t="s">
        <v>63</v>
      </c>
      <c r="D53" s="76"/>
      <c r="E53" s="30">
        <f t="shared" si="0"/>
        <v>0</v>
      </c>
      <c r="F53" s="30">
        <v>0</v>
      </c>
      <c r="G53" s="23"/>
      <c r="H53" s="23"/>
      <c r="I53" s="23"/>
      <c r="J53" s="30"/>
      <c r="K53" s="30"/>
      <c r="L53" s="23"/>
      <c r="M53" s="23"/>
      <c r="N53" s="23"/>
      <c r="O53" s="23"/>
      <c r="P53" s="35"/>
      <c r="Q53" s="36"/>
    </row>
    <row r="54" spans="1:19" ht="16.5" hidden="1" customHeight="1">
      <c r="A54" s="31"/>
      <c r="B54" s="32" t="s">
        <v>17</v>
      </c>
      <c r="C54" s="76" t="s">
        <v>64</v>
      </c>
      <c r="D54" s="76"/>
      <c r="E54" s="30">
        <f t="shared" si="0"/>
        <v>0</v>
      </c>
      <c r="F54" s="30">
        <v>0</v>
      </c>
      <c r="G54" s="23"/>
      <c r="H54" s="23"/>
      <c r="I54" s="23"/>
      <c r="J54" s="30"/>
      <c r="K54" s="30"/>
      <c r="L54" s="23"/>
      <c r="M54" s="23"/>
      <c r="N54" s="23"/>
      <c r="O54" s="23"/>
      <c r="P54" s="35"/>
      <c r="Q54" s="36"/>
    </row>
    <row r="55" spans="1:19" ht="16.5" customHeight="1">
      <c r="A55" s="31"/>
      <c r="B55" s="32" t="s">
        <v>26</v>
      </c>
      <c r="C55" s="76" t="s">
        <v>65</v>
      </c>
      <c r="D55" s="76"/>
      <c r="E55" s="30">
        <f t="shared" si="0"/>
        <v>1904.6280000000002</v>
      </c>
      <c r="F55" s="30">
        <v>1904.6280000000002</v>
      </c>
      <c r="G55" s="23"/>
      <c r="H55" s="23"/>
      <c r="I55" s="24">
        <f>+J55+K55</f>
        <v>1842</v>
      </c>
      <c r="J55" s="34">
        <v>1842</v>
      </c>
      <c r="K55" s="30"/>
      <c r="L55" s="23"/>
      <c r="M55" s="23"/>
      <c r="N55" s="23"/>
      <c r="O55" s="23"/>
      <c r="P55" s="35"/>
      <c r="Q55" s="36"/>
    </row>
    <row r="56" spans="1:19" ht="16.5" customHeight="1">
      <c r="A56" s="31"/>
      <c r="B56" s="32" t="s">
        <v>44</v>
      </c>
      <c r="C56" s="76" t="s">
        <v>66</v>
      </c>
      <c r="D56" s="76"/>
      <c r="E56" s="30">
        <f t="shared" si="0"/>
        <v>467.36799999999999</v>
      </c>
      <c r="F56" s="30">
        <v>467.36799999999999</v>
      </c>
      <c r="G56" s="23"/>
      <c r="H56" s="23"/>
      <c r="I56" s="24">
        <f>+J56+K56</f>
        <v>452</v>
      </c>
      <c r="J56" s="34">
        <v>452</v>
      </c>
      <c r="K56" s="30"/>
      <c r="L56" s="23"/>
      <c r="M56" s="23"/>
      <c r="N56" s="23"/>
      <c r="O56" s="23"/>
      <c r="P56" s="35"/>
      <c r="Q56" s="36"/>
    </row>
    <row r="57" spans="1:19" ht="16.5" customHeight="1">
      <c r="A57" s="14">
        <v>510</v>
      </c>
      <c r="B57" s="60"/>
      <c r="C57" s="49" t="s">
        <v>67</v>
      </c>
      <c r="D57" s="50"/>
      <c r="E57" s="51">
        <f t="shared" si="0"/>
        <v>10264</v>
      </c>
      <c r="F57" s="61">
        <v>10264</v>
      </c>
      <c r="G57" s="23"/>
      <c r="H57" s="23"/>
      <c r="I57" s="24">
        <f>+J57+K57</f>
        <v>8000</v>
      </c>
      <c r="J57" s="53">
        <f>SUM(J58:J59)</f>
        <v>0</v>
      </c>
      <c r="K57" s="53">
        <f>SUM(K58:K59)</f>
        <v>8000</v>
      </c>
      <c r="L57" s="23"/>
      <c r="M57" s="23"/>
      <c r="N57" s="23"/>
      <c r="O57" s="23"/>
      <c r="P57" s="35"/>
      <c r="Q57" s="36"/>
    </row>
    <row r="58" spans="1:19" ht="16.5" customHeight="1">
      <c r="A58" s="31"/>
      <c r="B58" s="32" t="s">
        <v>15</v>
      </c>
      <c r="C58" s="54" t="s">
        <v>68</v>
      </c>
      <c r="D58" s="55"/>
      <c r="E58" s="56">
        <f t="shared" si="0"/>
        <v>10264</v>
      </c>
      <c r="F58" s="53">
        <v>10264</v>
      </c>
      <c r="G58" s="23"/>
      <c r="H58" s="23"/>
      <c r="I58" s="24">
        <f>+J58+K58</f>
        <v>8000</v>
      </c>
      <c r="J58" s="53"/>
      <c r="K58" s="58">
        <v>8000</v>
      </c>
      <c r="L58" s="23"/>
      <c r="M58" s="23"/>
      <c r="N58" s="23"/>
      <c r="O58" s="23"/>
      <c r="P58" s="35"/>
      <c r="Q58" s="36"/>
    </row>
    <row r="59" spans="1:19" ht="16.5" hidden="1" customHeight="1">
      <c r="A59" s="31"/>
      <c r="B59" s="32" t="s">
        <v>17</v>
      </c>
      <c r="C59" s="54" t="s">
        <v>69</v>
      </c>
      <c r="D59" s="55"/>
      <c r="E59" s="56">
        <f t="shared" si="0"/>
        <v>0</v>
      </c>
      <c r="F59" s="53">
        <v>0</v>
      </c>
      <c r="G59" s="23"/>
      <c r="H59" s="23"/>
      <c r="I59" s="23"/>
      <c r="J59" s="53"/>
      <c r="K59" s="53"/>
      <c r="L59" s="23"/>
      <c r="M59" s="23"/>
      <c r="N59" s="23"/>
      <c r="O59" s="23"/>
      <c r="P59" s="35"/>
      <c r="Q59" s="36"/>
    </row>
    <row r="60" spans="1:19" ht="16.5" customHeight="1">
      <c r="A60" s="14">
        <v>511</v>
      </c>
      <c r="B60" s="60"/>
      <c r="C60" s="49" t="s">
        <v>70</v>
      </c>
      <c r="D60" s="50"/>
      <c r="E60" s="51">
        <f t="shared" si="0"/>
        <v>6679</v>
      </c>
      <c r="F60" s="61">
        <f>SUM(F61:F63)</f>
        <v>6679</v>
      </c>
      <c r="G60" s="23"/>
      <c r="H60" s="23"/>
      <c r="I60" s="24">
        <f>+J60+K60</f>
        <v>5777</v>
      </c>
      <c r="J60" s="53">
        <f>SUM(J61:J63)</f>
        <v>0</v>
      </c>
      <c r="K60" s="53">
        <f>SUM(K61:K63)</f>
        <v>5777</v>
      </c>
      <c r="L60" s="23"/>
      <c r="M60" s="23"/>
      <c r="N60" s="23"/>
      <c r="O60" s="23"/>
      <c r="P60" s="61">
        <f>SUM(P61:P63)</f>
        <v>0</v>
      </c>
      <c r="Q60" s="69">
        <f>SUM(Q61:Q63)</f>
        <v>0</v>
      </c>
    </row>
    <row r="61" spans="1:19" ht="16.5" customHeight="1">
      <c r="A61" s="31"/>
      <c r="B61" s="32" t="s">
        <v>13</v>
      </c>
      <c r="C61" s="54" t="s">
        <v>71</v>
      </c>
      <c r="D61" s="55"/>
      <c r="E61" s="56">
        <f t="shared" si="0"/>
        <v>6651</v>
      </c>
      <c r="F61" s="53">
        <v>6651</v>
      </c>
      <c r="G61" s="23"/>
      <c r="H61" s="23"/>
      <c r="I61" s="24">
        <f>+J61+K61</f>
        <v>5777</v>
      </c>
      <c r="J61" s="53"/>
      <c r="K61" s="58">
        <v>5777</v>
      </c>
      <c r="L61" s="23"/>
      <c r="M61" s="23"/>
      <c r="N61" s="23"/>
      <c r="O61" s="23"/>
      <c r="P61" s="35"/>
      <c r="Q61" s="36"/>
    </row>
    <row r="62" spans="1:19" ht="16.5" hidden="1" customHeight="1">
      <c r="A62" s="31"/>
      <c r="B62" s="32" t="s">
        <v>15</v>
      </c>
      <c r="C62" s="54" t="s">
        <v>72</v>
      </c>
      <c r="D62" s="55"/>
      <c r="E62" s="56">
        <f t="shared" si="0"/>
        <v>0</v>
      </c>
      <c r="F62" s="53">
        <v>0</v>
      </c>
      <c r="G62" s="23"/>
      <c r="H62" s="23"/>
      <c r="I62" s="23"/>
      <c r="J62" s="53"/>
      <c r="K62" s="53"/>
      <c r="L62" s="23"/>
      <c r="M62" s="23"/>
      <c r="N62" s="23"/>
      <c r="O62" s="23"/>
      <c r="P62" s="35"/>
      <c r="Q62" s="36"/>
    </row>
    <row r="63" spans="1:19" ht="16.5" customHeight="1">
      <c r="A63" s="31"/>
      <c r="B63" s="32" t="s">
        <v>17</v>
      </c>
      <c r="C63" s="54" t="s">
        <v>73</v>
      </c>
      <c r="D63" s="55"/>
      <c r="E63" s="56">
        <f t="shared" si="0"/>
        <v>28</v>
      </c>
      <c r="F63" s="53">
        <v>28</v>
      </c>
      <c r="G63" s="23"/>
      <c r="H63" s="23"/>
      <c r="I63" s="23"/>
      <c r="J63" s="53"/>
      <c r="K63" s="53"/>
      <c r="L63" s="23"/>
      <c r="M63" s="23"/>
      <c r="N63" s="23"/>
      <c r="O63" s="23"/>
      <c r="P63" s="35"/>
      <c r="Q63" s="36"/>
    </row>
    <row r="64" spans="1:19" ht="16.5" hidden="1" customHeight="1">
      <c r="A64" s="31"/>
      <c r="B64" s="32" t="s">
        <v>24</v>
      </c>
      <c r="C64" s="54" t="s">
        <v>74</v>
      </c>
      <c r="D64" s="55"/>
      <c r="E64" s="56">
        <f t="shared" si="0"/>
        <v>0</v>
      </c>
      <c r="F64" s="53">
        <v>0</v>
      </c>
      <c r="G64" s="23"/>
      <c r="H64" s="23"/>
      <c r="I64" s="23"/>
      <c r="J64" s="53"/>
      <c r="K64" s="53"/>
      <c r="L64" s="23"/>
      <c r="M64" s="23"/>
      <c r="N64" s="23"/>
      <c r="O64" s="23"/>
      <c r="P64" s="35"/>
      <c r="Q64" s="36"/>
    </row>
    <row r="65" spans="1:17" s="74" customFormat="1" ht="16.5" hidden="1" customHeight="1">
      <c r="A65" s="14">
        <v>512</v>
      </c>
      <c r="B65" s="60"/>
      <c r="C65" s="49" t="s">
        <v>75</v>
      </c>
      <c r="D65" s="50"/>
      <c r="E65" s="51">
        <f t="shared" si="0"/>
        <v>0</v>
      </c>
      <c r="F65" s="61">
        <f>+F66</f>
        <v>0</v>
      </c>
      <c r="G65" s="71"/>
      <c r="H65" s="71"/>
      <c r="I65" s="71"/>
      <c r="J65" s="61">
        <f>SUM(J66:J67)</f>
        <v>0</v>
      </c>
      <c r="K65" s="61">
        <f>SUM(K66:K67)</f>
        <v>0</v>
      </c>
      <c r="L65" s="71"/>
      <c r="M65" s="71"/>
      <c r="N65" s="71"/>
      <c r="O65" s="71"/>
      <c r="P65" s="72"/>
      <c r="Q65" s="73"/>
    </row>
    <row r="66" spans="1:17" ht="16.5" hidden="1" customHeight="1">
      <c r="A66" s="31"/>
      <c r="B66" s="32" t="s">
        <v>13</v>
      </c>
      <c r="C66" s="54" t="s">
        <v>76</v>
      </c>
      <c r="D66" s="55"/>
      <c r="E66" s="56">
        <f t="shared" si="0"/>
        <v>0</v>
      </c>
      <c r="F66" s="53">
        <v>0</v>
      </c>
      <c r="G66" s="23"/>
      <c r="H66" s="23"/>
      <c r="I66" s="23"/>
      <c r="J66" s="53"/>
      <c r="K66" s="53"/>
      <c r="L66" s="23"/>
      <c r="M66" s="23"/>
      <c r="N66" s="23"/>
      <c r="O66" s="23"/>
      <c r="P66" s="35"/>
      <c r="Q66" s="36"/>
    </row>
    <row r="67" spans="1:17" ht="16.5" hidden="1" customHeight="1">
      <c r="A67" s="31"/>
      <c r="B67" s="32" t="s">
        <v>15</v>
      </c>
      <c r="C67" s="54" t="s">
        <v>77</v>
      </c>
      <c r="D67" s="55"/>
      <c r="E67" s="56">
        <f t="shared" si="0"/>
        <v>0</v>
      </c>
      <c r="F67" s="53">
        <v>0</v>
      </c>
      <c r="G67" s="23"/>
      <c r="H67" s="23"/>
      <c r="I67" s="23"/>
      <c r="J67" s="53"/>
      <c r="K67" s="53"/>
      <c r="L67" s="23"/>
      <c r="M67" s="23"/>
      <c r="N67" s="23"/>
      <c r="O67" s="23"/>
      <c r="P67" s="35"/>
      <c r="Q67" s="36"/>
    </row>
    <row r="68" spans="1:17" ht="16.5" hidden="1" customHeight="1">
      <c r="A68" s="14">
        <v>513</v>
      </c>
      <c r="B68" s="60"/>
      <c r="C68" s="49" t="s">
        <v>78</v>
      </c>
      <c r="D68" s="50"/>
      <c r="E68" s="51">
        <f t="shared" si="0"/>
        <v>0</v>
      </c>
      <c r="F68" s="61">
        <v>0</v>
      </c>
      <c r="G68" s="23"/>
      <c r="H68" s="23"/>
      <c r="I68" s="23"/>
      <c r="J68" s="53">
        <f>SUM(J69:J72)</f>
        <v>0</v>
      </c>
      <c r="K68" s="53">
        <f>SUM(K69:K72)</f>
        <v>0</v>
      </c>
      <c r="L68" s="23"/>
      <c r="M68" s="23"/>
      <c r="N68" s="23"/>
      <c r="O68" s="23"/>
      <c r="P68" s="35"/>
      <c r="Q68" s="36"/>
    </row>
    <row r="69" spans="1:17" ht="16.5" hidden="1" customHeight="1">
      <c r="A69" s="31"/>
      <c r="B69" s="32" t="s">
        <v>13</v>
      </c>
      <c r="C69" s="54" t="s">
        <v>79</v>
      </c>
      <c r="D69" s="55"/>
      <c r="E69" s="56">
        <f t="shared" si="0"/>
        <v>0</v>
      </c>
      <c r="F69" s="53">
        <v>0</v>
      </c>
      <c r="G69" s="23"/>
      <c r="H69" s="23"/>
      <c r="I69" s="23"/>
      <c r="J69" s="53"/>
      <c r="K69" s="53"/>
      <c r="L69" s="23"/>
      <c r="M69" s="23"/>
      <c r="N69" s="23"/>
      <c r="O69" s="23"/>
      <c r="P69" s="35"/>
      <c r="Q69" s="36"/>
    </row>
    <row r="70" spans="1:17" ht="16.5" hidden="1" customHeight="1">
      <c r="A70" s="31"/>
      <c r="B70" s="32" t="s">
        <v>15</v>
      </c>
      <c r="C70" s="54" t="s">
        <v>80</v>
      </c>
      <c r="D70" s="55"/>
      <c r="E70" s="56">
        <f t="shared" ref="E70:E80" si="2">+F70+P70+Q70</f>
        <v>0</v>
      </c>
      <c r="F70" s="53">
        <v>0</v>
      </c>
      <c r="G70" s="23"/>
      <c r="H70" s="23"/>
      <c r="I70" s="23"/>
      <c r="J70" s="53"/>
      <c r="K70" s="53"/>
      <c r="L70" s="23"/>
      <c r="M70" s="23"/>
      <c r="N70" s="23"/>
      <c r="O70" s="23"/>
      <c r="P70" s="35"/>
      <c r="Q70" s="36"/>
    </row>
    <row r="71" spans="1:17" ht="16.5" hidden="1" customHeight="1">
      <c r="A71" s="31"/>
      <c r="B71" s="32" t="s">
        <v>17</v>
      </c>
      <c r="C71" s="77" t="s">
        <v>81</v>
      </c>
      <c r="D71" s="78"/>
      <c r="E71" s="56">
        <f t="shared" si="2"/>
        <v>0</v>
      </c>
      <c r="F71" s="53">
        <v>0</v>
      </c>
      <c r="G71" s="23"/>
      <c r="H71" s="23"/>
      <c r="I71" s="23"/>
      <c r="J71" s="53"/>
      <c r="K71" s="53"/>
      <c r="L71" s="23"/>
      <c r="M71" s="23"/>
      <c r="N71" s="23"/>
      <c r="O71" s="23"/>
      <c r="P71" s="35"/>
      <c r="Q71" s="36"/>
    </row>
    <row r="72" spans="1:17" ht="16.5" hidden="1" customHeight="1">
      <c r="A72" s="31"/>
      <c r="B72" s="32" t="s">
        <v>24</v>
      </c>
      <c r="C72" s="77" t="s">
        <v>82</v>
      </c>
      <c r="D72" s="78"/>
      <c r="E72" s="56">
        <f t="shared" si="2"/>
        <v>0</v>
      </c>
      <c r="F72" s="53">
        <v>0</v>
      </c>
      <c r="G72" s="23"/>
      <c r="H72" s="23"/>
      <c r="I72" s="23"/>
      <c r="J72" s="53"/>
      <c r="K72" s="53"/>
      <c r="L72" s="23"/>
      <c r="M72" s="23"/>
      <c r="N72" s="23"/>
      <c r="O72" s="23"/>
      <c r="P72" s="35"/>
      <c r="Q72" s="36"/>
    </row>
    <row r="73" spans="1:17" ht="16.5" customHeight="1">
      <c r="A73" s="14">
        <v>514</v>
      </c>
      <c r="B73" s="60"/>
      <c r="C73" s="49" t="s">
        <v>83</v>
      </c>
      <c r="D73" s="50"/>
      <c r="E73" s="51">
        <f t="shared" si="2"/>
        <v>1500</v>
      </c>
      <c r="F73" s="61">
        <f>+F74</f>
        <v>1500</v>
      </c>
      <c r="G73" s="23"/>
      <c r="H73" s="23"/>
      <c r="I73" s="24">
        <f>+J73+K73</f>
        <v>2800</v>
      </c>
      <c r="J73" s="53">
        <f>SUM(J74:J75)</f>
        <v>1300</v>
      </c>
      <c r="K73" s="53">
        <f>SUM(K74:K75)</f>
        <v>1500</v>
      </c>
      <c r="L73" s="23"/>
      <c r="M73" s="23"/>
      <c r="N73" s="23"/>
      <c r="O73" s="23"/>
      <c r="P73" s="35">
        <f>+P74</f>
        <v>0</v>
      </c>
      <c r="Q73" s="36">
        <f>+Q74</f>
        <v>0</v>
      </c>
    </row>
    <row r="74" spans="1:17" ht="16.5" customHeight="1">
      <c r="A74" s="31"/>
      <c r="B74" s="32" t="s">
        <v>13</v>
      </c>
      <c r="C74" s="77" t="s">
        <v>84</v>
      </c>
      <c r="D74" s="78"/>
      <c r="E74" s="56">
        <f t="shared" si="2"/>
        <v>1500</v>
      </c>
      <c r="F74" s="53">
        <v>1500</v>
      </c>
      <c r="G74" s="23"/>
      <c r="H74" s="23"/>
      <c r="I74" s="24">
        <f>+J74+K74</f>
        <v>1500</v>
      </c>
      <c r="J74" s="53"/>
      <c r="K74" s="58">
        <v>1500</v>
      </c>
      <c r="L74" s="23"/>
      <c r="M74" s="23"/>
      <c r="N74" s="23"/>
      <c r="O74" s="23"/>
      <c r="P74" s="35"/>
      <c r="Q74" s="36"/>
    </row>
    <row r="75" spans="1:17" ht="16.5" customHeight="1">
      <c r="A75" s="31"/>
      <c r="B75" s="32" t="s">
        <v>15</v>
      </c>
      <c r="C75" s="77" t="s">
        <v>85</v>
      </c>
      <c r="D75" s="78"/>
      <c r="E75" s="56">
        <f t="shared" si="2"/>
        <v>1344.2</v>
      </c>
      <c r="F75" s="53">
        <v>1344.2</v>
      </c>
      <c r="G75" s="23"/>
      <c r="H75" s="23"/>
      <c r="I75" s="24">
        <f>+J75+K75</f>
        <v>1300</v>
      </c>
      <c r="J75" s="58">
        <f>3300-2000</f>
        <v>1300</v>
      </c>
      <c r="K75" s="53"/>
      <c r="L75" s="23"/>
      <c r="M75" s="23"/>
      <c r="N75" s="23"/>
      <c r="O75" s="23"/>
      <c r="P75" s="35"/>
      <c r="Q75" s="36"/>
    </row>
    <row r="76" spans="1:17" ht="16.5" customHeight="1">
      <c r="A76" s="14">
        <v>599</v>
      </c>
      <c r="B76" s="60"/>
      <c r="C76" s="49" t="s">
        <v>86</v>
      </c>
      <c r="D76" s="50"/>
      <c r="E76" s="51">
        <f t="shared" si="2"/>
        <v>8791</v>
      </c>
      <c r="F76" s="61">
        <f>+F80</f>
        <v>8500</v>
      </c>
      <c r="G76" s="23"/>
      <c r="H76" s="23"/>
      <c r="I76" s="24">
        <f>+J76+K76</f>
        <v>1800</v>
      </c>
      <c r="J76" s="53">
        <f>SUM(J77:J80)</f>
        <v>0</v>
      </c>
      <c r="K76" s="53">
        <f>SUM(K77:K80)</f>
        <v>1800</v>
      </c>
      <c r="L76" s="23"/>
      <c r="M76" s="23"/>
      <c r="N76" s="23"/>
      <c r="O76" s="23"/>
      <c r="P76" s="35">
        <f>+P80</f>
        <v>0</v>
      </c>
      <c r="Q76" s="59">
        <f>+Q80</f>
        <v>291</v>
      </c>
    </row>
    <row r="77" spans="1:17" ht="16.5" hidden="1" customHeight="1">
      <c r="A77" s="63"/>
      <c r="B77" s="32" t="s">
        <v>28</v>
      </c>
      <c r="C77" s="77" t="s">
        <v>87</v>
      </c>
      <c r="D77" s="78"/>
      <c r="E77" s="56">
        <f t="shared" si="2"/>
        <v>0</v>
      </c>
      <c r="F77" s="53">
        <v>0</v>
      </c>
      <c r="G77" s="23"/>
      <c r="H77" s="23"/>
      <c r="I77" s="23"/>
      <c r="J77" s="53"/>
      <c r="K77" s="53"/>
      <c r="L77" s="23"/>
      <c r="M77" s="23"/>
      <c r="N77" s="23"/>
      <c r="O77" s="23"/>
      <c r="P77" s="35"/>
      <c r="Q77" s="59"/>
    </row>
    <row r="78" spans="1:17" ht="16.5" hidden="1" customHeight="1">
      <c r="A78" s="63"/>
      <c r="B78" s="32" t="s">
        <v>30</v>
      </c>
      <c r="C78" s="54" t="s">
        <v>88</v>
      </c>
      <c r="D78" s="55"/>
      <c r="E78" s="56">
        <f t="shared" si="2"/>
        <v>0</v>
      </c>
      <c r="F78" s="53">
        <v>0</v>
      </c>
      <c r="G78" s="23"/>
      <c r="H78" s="23"/>
      <c r="I78" s="23"/>
      <c r="J78" s="53"/>
      <c r="K78" s="53"/>
      <c r="L78" s="23"/>
      <c r="M78" s="23"/>
      <c r="N78" s="23"/>
      <c r="O78" s="23"/>
      <c r="P78" s="35"/>
      <c r="Q78" s="59"/>
    </row>
    <row r="79" spans="1:17" ht="16.5" hidden="1" customHeight="1">
      <c r="A79" s="31"/>
      <c r="B79" s="32" t="s">
        <v>32</v>
      </c>
      <c r="C79" s="79" t="s">
        <v>89</v>
      </c>
      <c r="D79" s="80"/>
      <c r="E79" s="81">
        <f t="shared" si="2"/>
        <v>0</v>
      </c>
      <c r="F79" s="53">
        <v>0</v>
      </c>
      <c r="G79" s="23"/>
      <c r="H79" s="23"/>
      <c r="I79" s="23"/>
      <c r="J79" s="53"/>
      <c r="K79" s="53"/>
      <c r="L79" s="23"/>
      <c r="M79" s="23"/>
      <c r="N79" s="23"/>
      <c r="O79" s="23"/>
      <c r="P79" s="35"/>
      <c r="Q79" s="59"/>
    </row>
    <row r="80" spans="1:17" ht="16.5" customHeight="1">
      <c r="A80" s="31"/>
      <c r="B80" s="32" t="s">
        <v>44</v>
      </c>
      <c r="C80" s="54" t="s">
        <v>86</v>
      </c>
      <c r="D80" s="55"/>
      <c r="E80" s="56">
        <f t="shared" si="2"/>
        <v>8791</v>
      </c>
      <c r="F80" s="53">
        <v>8500</v>
      </c>
      <c r="G80" s="23"/>
      <c r="H80" s="23"/>
      <c r="I80" s="24">
        <f>+J80+K80</f>
        <v>1800</v>
      </c>
      <c r="J80" s="53"/>
      <c r="K80" s="53">
        <f>1400+1300+800+800-2500</f>
        <v>1800</v>
      </c>
      <c r="L80" s="23"/>
      <c r="M80" s="23"/>
      <c r="N80" s="23"/>
      <c r="O80" s="23"/>
      <c r="P80" s="35"/>
      <c r="Q80" s="59">
        <v>291</v>
      </c>
    </row>
    <row r="81" ht="22.15" customHeight="1"/>
    <row r="82" ht="22.15" customHeight="1"/>
    <row r="83" ht="22.15" customHeight="1"/>
    <row r="84" ht="22.15" customHeight="1"/>
    <row r="85" ht="22.15" customHeight="1"/>
    <row r="86" ht="22.15" customHeight="1"/>
    <row r="87" ht="22.15" customHeight="1"/>
    <row r="88" ht="22.15" customHeight="1"/>
    <row r="89" ht="22.15" customHeight="1"/>
    <row r="90" ht="22.15" customHeight="1"/>
    <row r="91" ht="22.15" customHeight="1"/>
    <row r="92" ht="22.15" customHeight="1"/>
    <row r="93" ht="22.15" customHeight="1"/>
    <row r="94" ht="22.15" customHeight="1"/>
    <row r="95" ht="22.15" customHeight="1"/>
    <row r="96" ht="22.15" customHeight="1"/>
    <row r="97" ht="22.15" customHeight="1"/>
    <row r="98" ht="22.15" customHeight="1"/>
    <row r="99" ht="22.15" customHeight="1"/>
    <row r="100" ht="22.15" customHeight="1"/>
    <row r="101" ht="22.15" customHeight="1"/>
    <row r="102" ht="22.15" customHeight="1"/>
    <row r="103" ht="22.15" customHeight="1"/>
    <row r="104" ht="22.15" customHeight="1"/>
    <row r="105" ht="22.15" customHeight="1"/>
    <row r="106" ht="22.15" customHeight="1"/>
    <row r="107" ht="22.15" customHeight="1"/>
    <row r="108" ht="22.15" customHeight="1"/>
    <row r="109" ht="22.15" customHeight="1"/>
    <row r="110" ht="22.15" customHeight="1"/>
    <row r="111" ht="22.15" customHeight="1"/>
    <row r="112" ht="22.15" customHeight="1"/>
    <row r="113" ht="22.15" customHeight="1"/>
    <row r="114" ht="22.15" customHeight="1"/>
    <row r="115" ht="22.15" customHeight="1"/>
    <row r="116" ht="22.15" customHeight="1"/>
    <row r="117" ht="22.15" customHeight="1"/>
    <row r="118" ht="22.15" customHeight="1"/>
    <row r="119" ht="22.15" customHeight="1"/>
    <row r="120" ht="22.15" customHeight="1"/>
    <row r="121" ht="22.15" customHeight="1"/>
    <row r="122" ht="22.15" customHeight="1"/>
    <row r="123" ht="22.15" customHeight="1"/>
    <row r="124" ht="22.15" customHeight="1"/>
    <row r="125" ht="22.15" customHeight="1"/>
    <row r="126" ht="22.15" customHeight="1"/>
    <row r="127" ht="22.15" customHeight="1"/>
    <row r="128" ht="22.15" customHeight="1"/>
    <row r="129" ht="22.15" customHeight="1"/>
    <row r="130" ht="22.15" customHeight="1"/>
    <row r="131" ht="22.15" customHeight="1"/>
    <row r="132" ht="22.15" customHeight="1"/>
    <row r="133" ht="22.15" customHeight="1"/>
    <row r="134" ht="22.15" customHeight="1"/>
    <row r="135" ht="22.15" customHeight="1"/>
    <row r="136" ht="22.15" customHeight="1"/>
    <row r="137" ht="22.15" customHeight="1"/>
    <row r="138" ht="22.15" customHeight="1"/>
    <row r="139" ht="22.15" customHeight="1"/>
    <row r="140" ht="22.15" customHeight="1"/>
    <row r="141" ht="22.15" customHeight="1"/>
    <row r="142" ht="22.15" customHeight="1"/>
    <row r="143" ht="22.15" customHeight="1"/>
    <row r="144" ht="22.15" customHeight="1"/>
    <row r="145" ht="22.15" customHeight="1"/>
    <row r="146" ht="22.15" customHeight="1"/>
    <row r="147" ht="22.15" customHeight="1"/>
    <row r="148" ht="22.15" customHeight="1"/>
    <row r="149" ht="22.15" customHeight="1"/>
    <row r="150" ht="22.15" customHeight="1"/>
    <row r="151" ht="22.15" customHeight="1"/>
    <row r="152" ht="22.15" customHeight="1"/>
    <row r="153" ht="22.15" customHeight="1"/>
    <row r="154" ht="22.15" customHeight="1"/>
    <row r="155" ht="22.15" customHeight="1"/>
    <row r="156" ht="22.15" customHeight="1"/>
    <row r="157" ht="22.15" customHeight="1"/>
    <row r="158" ht="22.15" customHeight="1"/>
    <row r="159" ht="22.15" customHeight="1"/>
    <row r="160" ht="22.15" customHeight="1"/>
    <row r="161" ht="22.15" customHeight="1"/>
    <row r="162" ht="22.15" customHeight="1"/>
    <row r="163" ht="22.15" customHeight="1"/>
    <row r="164" ht="22.15" customHeight="1"/>
    <row r="165" ht="22.15" customHeight="1"/>
    <row r="166" ht="22.15" customHeight="1"/>
    <row r="167" ht="22.15" customHeight="1"/>
    <row r="168" ht="22.15" customHeight="1"/>
    <row r="169" ht="22.15" customHeight="1"/>
    <row r="170" ht="22.15" customHeight="1"/>
    <row r="171" ht="22.15" customHeight="1"/>
    <row r="172" ht="22.15" customHeight="1"/>
    <row r="173" ht="22.15" customHeight="1"/>
    <row r="174" ht="22.15" customHeight="1"/>
    <row r="175" ht="22.15" customHeight="1"/>
    <row r="176" ht="22.15" customHeight="1"/>
    <row r="177" ht="22.15" customHeight="1"/>
    <row r="178" ht="22.15" customHeight="1"/>
    <row r="179" ht="22.15" customHeight="1"/>
    <row r="180" ht="22.15" customHeight="1"/>
    <row r="181" ht="22.15" customHeight="1"/>
    <row r="182" ht="22.15" customHeight="1"/>
    <row r="183" ht="22.15" customHeight="1"/>
    <row r="184" ht="22.15" customHeight="1"/>
    <row r="185" ht="22.15" customHeight="1"/>
    <row r="186" ht="22.15" customHeight="1"/>
    <row r="187" ht="22.15" customHeight="1"/>
    <row r="188" ht="22.15" customHeight="1"/>
    <row r="189" ht="22.15" customHeight="1"/>
    <row r="190" ht="22.15" customHeight="1"/>
    <row r="191" ht="22.15" customHeight="1"/>
    <row r="192" ht="22.15" customHeight="1"/>
    <row r="193" ht="22.15" customHeight="1"/>
    <row r="194" ht="22.15" customHeight="1"/>
    <row r="195" ht="22.15" customHeight="1"/>
    <row r="196" ht="22.15" customHeight="1"/>
    <row r="197" ht="22.15" customHeight="1"/>
    <row r="198" ht="22.15" customHeight="1"/>
    <row r="199" ht="22.15" customHeight="1"/>
    <row r="200" ht="22.15" customHeight="1"/>
    <row r="201" ht="22.15" customHeight="1"/>
    <row r="202" ht="22.15" customHeight="1"/>
    <row r="203" ht="22.15" customHeight="1"/>
    <row r="204" ht="22.15" customHeight="1"/>
    <row r="205" ht="22.15" customHeight="1"/>
    <row r="206" ht="22.15" customHeight="1"/>
    <row r="207" ht="22.15" customHeight="1"/>
    <row r="208" ht="22.15" customHeight="1"/>
    <row r="209" ht="22.15" customHeight="1"/>
    <row r="210" ht="22.15" customHeight="1"/>
    <row r="211" ht="22.15" customHeight="1"/>
    <row r="212" ht="22.15" customHeight="1"/>
    <row r="213" ht="22.15" customHeight="1"/>
    <row r="214" ht="22.15" customHeight="1"/>
    <row r="215" ht="22.15" customHeight="1"/>
    <row r="216" ht="22.15" customHeight="1"/>
    <row r="217" ht="22.15" customHeight="1"/>
    <row r="218" ht="22.15" customHeight="1"/>
    <row r="219" ht="22.15" customHeight="1"/>
    <row r="220" ht="22.15" customHeight="1"/>
    <row r="221" ht="22.15" customHeight="1"/>
    <row r="222" ht="22.15" customHeight="1"/>
    <row r="223" ht="22.15" customHeight="1"/>
    <row r="224" ht="22.15" customHeight="1"/>
    <row r="225" ht="22.15" customHeight="1"/>
    <row r="226" ht="22.15" customHeight="1"/>
    <row r="227" ht="22.15" customHeight="1"/>
    <row r="228" ht="22.15" customHeight="1"/>
    <row r="229" ht="22.15" customHeight="1"/>
    <row r="230" ht="22.15" customHeight="1"/>
    <row r="231" ht="22.15" customHeight="1"/>
    <row r="232" ht="22.15" customHeight="1"/>
    <row r="233" ht="22.15" customHeight="1"/>
    <row r="234" ht="22.15" customHeight="1"/>
    <row r="235" ht="22.15" customHeight="1"/>
    <row r="236" ht="22.15" customHeight="1"/>
    <row r="237" ht="22.15" customHeight="1"/>
    <row r="238" ht="22.15" customHeight="1"/>
    <row r="239" ht="22.15" customHeight="1"/>
    <row r="240" ht="22.15" customHeight="1"/>
    <row r="241" ht="22.15" customHeight="1"/>
    <row r="242" ht="22.15" customHeight="1"/>
    <row r="243" ht="22.15" customHeight="1"/>
    <row r="244" ht="22.15" customHeight="1"/>
    <row r="245" ht="22.15" customHeight="1"/>
    <row r="246" ht="22.15" customHeight="1"/>
    <row r="247" ht="22.15" customHeight="1"/>
    <row r="248" ht="22.15" customHeight="1"/>
    <row r="249" ht="22.15" customHeight="1"/>
    <row r="250" ht="22.15" customHeight="1"/>
    <row r="251" ht="22.15" customHeight="1"/>
    <row r="252" ht="22.15" customHeight="1"/>
    <row r="253" ht="22.15" customHeight="1"/>
    <row r="254" ht="22.15" customHeight="1"/>
    <row r="255" ht="22.15" customHeight="1"/>
    <row r="256" ht="22.15" customHeight="1"/>
    <row r="257" ht="22.15" customHeight="1"/>
    <row r="258" ht="22.15" customHeight="1"/>
    <row r="259" ht="22.15" customHeight="1"/>
    <row r="260" ht="22.15" customHeight="1"/>
    <row r="261" ht="22.15" customHeight="1"/>
    <row r="262" ht="22.15" customHeight="1"/>
    <row r="263" ht="22.15" customHeight="1"/>
    <row r="264" ht="22.15" customHeight="1"/>
    <row r="265" ht="22.15" customHeight="1"/>
    <row r="266" ht="22.15" customHeight="1"/>
    <row r="267" ht="22.15" customHeight="1"/>
    <row r="268" ht="22.15" customHeight="1"/>
    <row r="269" ht="22.15" customHeight="1"/>
    <row r="270" ht="22.15" customHeight="1"/>
    <row r="271" ht="22.15" customHeight="1"/>
    <row r="272" ht="22.15" customHeight="1"/>
    <row r="273" ht="22.15" customHeight="1"/>
    <row r="274" ht="22.15" customHeight="1"/>
    <row r="275" ht="22.15" customHeight="1"/>
    <row r="276" ht="22.15" customHeight="1"/>
    <row r="277" ht="22.15" customHeight="1"/>
    <row r="278" ht="22.15" customHeight="1"/>
    <row r="279" ht="22.15" customHeight="1"/>
    <row r="280" ht="22.15" customHeight="1"/>
    <row r="281" ht="22.15" customHeight="1"/>
    <row r="282" ht="22.15" customHeight="1"/>
    <row r="283" ht="22.15" customHeight="1"/>
    <row r="284" ht="22.15" customHeight="1"/>
    <row r="285" ht="22.15" customHeight="1"/>
    <row r="286" ht="22.15" customHeight="1"/>
    <row r="287" ht="22.15" customHeight="1"/>
    <row r="288" ht="22.15" customHeight="1"/>
    <row r="289" ht="22.15" customHeight="1"/>
    <row r="290" ht="22.15" customHeight="1"/>
    <row r="291" ht="22.15" customHeight="1"/>
    <row r="292" ht="22.15" customHeight="1"/>
    <row r="293" ht="22.15" customHeight="1"/>
    <row r="294" ht="22.15" customHeight="1"/>
    <row r="295" ht="22.15" customHeight="1"/>
    <row r="296" ht="22.15" customHeight="1"/>
    <row r="297" ht="22.15" customHeight="1"/>
    <row r="298" ht="22.15" customHeight="1"/>
    <row r="299" ht="22.15" customHeight="1"/>
    <row r="300" ht="22.15" customHeight="1"/>
    <row r="301" ht="22.15" customHeight="1"/>
    <row r="302" ht="22.15" customHeight="1"/>
    <row r="303" ht="22.15" customHeight="1"/>
    <row r="304" ht="22.15" customHeight="1"/>
    <row r="305" ht="22.15" customHeight="1"/>
    <row r="306" ht="22.15" customHeight="1"/>
    <row r="307" ht="22.15" customHeight="1"/>
    <row r="308" ht="22.15" customHeight="1"/>
    <row r="309" ht="22.15" customHeight="1"/>
    <row r="310" ht="22.15" customHeight="1"/>
    <row r="311" ht="22.15" customHeight="1"/>
    <row r="312" ht="22.15" customHeight="1"/>
    <row r="313" ht="22.15" customHeight="1"/>
    <row r="314" ht="22.15" customHeight="1"/>
    <row r="315" ht="22.15" customHeight="1"/>
    <row r="316" ht="22.15" customHeight="1"/>
    <row r="317" ht="22.15" customHeight="1"/>
    <row r="318" ht="22.15" customHeight="1"/>
    <row r="319" ht="22.15" customHeight="1"/>
    <row r="320" ht="22.15" customHeight="1"/>
    <row r="321" ht="22.15" customHeight="1"/>
    <row r="322" ht="22.15" customHeight="1"/>
    <row r="323" ht="22.15" customHeight="1"/>
    <row r="324" ht="22.15" customHeight="1"/>
    <row r="325" ht="22.15" customHeight="1"/>
    <row r="326" ht="22.15" customHeight="1"/>
    <row r="327" ht="22.15" customHeight="1"/>
    <row r="328" ht="22.15" customHeight="1"/>
    <row r="329" ht="22.15" customHeight="1"/>
    <row r="330" ht="22.15" customHeight="1"/>
    <row r="331" ht="22.15" customHeight="1"/>
    <row r="332" ht="22.15" customHeight="1"/>
    <row r="333" ht="22.15" customHeight="1"/>
    <row r="334" ht="22.15" customHeight="1"/>
    <row r="335" ht="22.15" customHeight="1"/>
    <row r="336" ht="22.15" customHeight="1"/>
    <row r="337" ht="22.15" customHeight="1"/>
  </sheetData>
  <autoFilter ref="A4:S80">
    <filterColumn colId="4">
      <customFilters and="1">
        <customFilter operator="notEqual" val=" "/>
      </customFilters>
    </filterColumn>
  </autoFilter>
  <mergeCells count="78">
    <mergeCell ref="C79:D79"/>
    <mergeCell ref="C80:D80"/>
    <mergeCell ref="C68:D68"/>
    <mergeCell ref="C69:D69"/>
    <mergeCell ref="C70:D70"/>
    <mergeCell ref="C73:D73"/>
    <mergeCell ref="C76:D76"/>
    <mergeCell ref="C78:D78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2:D12"/>
    <mergeCell ref="C13:D13"/>
    <mergeCell ref="C14:D14"/>
    <mergeCell ref="C16:D16"/>
    <mergeCell ref="C17:D17"/>
    <mergeCell ref="C18:D18"/>
    <mergeCell ref="Q3:Q4"/>
    <mergeCell ref="A5:D5"/>
    <mergeCell ref="C6:D6"/>
    <mergeCell ref="C8:D8"/>
    <mergeCell ref="C9:D9"/>
    <mergeCell ref="C11:D11"/>
    <mergeCell ref="A1:Q1"/>
    <mergeCell ref="D2:F2"/>
    <mergeCell ref="P2:Q2"/>
    <mergeCell ref="A3:B3"/>
    <mergeCell ref="C3:D4"/>
    <mergeCell ref="E3:E4"/>
    <mergeCell ref="F3:F4"/>
    <mergeCell ref="J3:J4"/>
    <mergeCell ref="K3:K4"/>
    <mergeCell ref="P3:P4"/>
  </mergeCells>
  <phoneticPr fontId="3" type="noConversion"/>
  <printOptions horizontalCentered="1"/>
  <pageMargins left="0.98425196850393715" right="0.78740157480314965" top="0.98425196850393715" bottom="0.62992125984251968" header="0.31496062992125984" footer="0.39370078740157483"/>
  <pageSetup paperSize="9" firstPageNumber="34" orientation="portrait" useFirstPageNumber="1"/>
  <headerFooter alignWithMargins="0">
    <oddFooter>&amp;C- &amp;[35 -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支出经济分类</vt:lpstr>
      <vt:lpstr>支出经济分类!Print_Area</vt:lpstr>
      <vt:lpstr>支出经济分类!Print_Titles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2023-05-05T09:47:53Z</dcterms:created>
  <dcterms:modified xsi:type="dcterms:W3CDTF">2023-05-05T09:48:10Z</dcterms:modified>
</cp:coreProperties>
</file>