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5320" windowHeight="13065" activeTab="4"/>
  </bookViews>
  <sheets>
    <sheet name="一般公共预算支出调整" sheetId="1" r:id="rId1"/>
    <sheet name="一般公共预算支出平衡" sheetId="3" r:id="rId2"/>
    <sheet name="债务限额表" sheetId="4" r:id="rId3"/>
    <sheet name="2021年债券争取情况表" sheetId="5" r:id="rId4"/>
    <sheet name="一般债券安排情况表" sheetId="6" r:id="rId5"/>
  </sheets>
  <externalReferences>
    <externalReference r:id="rId6"/>
  </externalReferences>
  <definedNames>
    <definedName name="_xlnm.Print_Area" localSheetId="4">一般债券安排情况表!$A$1:$E$25</definedName>
  </definedNames>
  <calcPr calcId="125725"/>
</workbook>
</file>

<file path=xl/calcChain.xml><?xml version="1.0" encoding="utf-8"?>
<calcChain xmlns="http://schemas.openxmlformats.org/spreadsheetml/2006/main">
  <c r="G25" i="6"/>
  <c r="G24"/>
  <c r="G23"/>
  <c r="G22"/>
  <c r="G21"/>
  <c r="G20"/>
  <c r="G19"/>
  <c r="G18"/>
  <c r="G17"/>
  <c r="G16"/>
  <c r="G15"/>
  <c r="G14"/>
  <c r="G13"/>
  <c r="G12"/>
  <c r="G11"/>
  <c r="G10"/>
  <c r="G9"/>
  <c r="G8"/>
  <c r="G7"/>
  <c r="G6"/>
  <c r="G5"/>
  <c r="G4"/>
  <c r="F4"/>
  <c r="E4"/>
  <c r="H12" i="5"/>
  <c r="E12"/>
  <c r="D12"/>
  <c r="C12"/>
  <c r="B12"/>
  <c r="H11"/>
  <c r="E11"/>
  <c r="D11"/>
  <c r="C11"/>
  <c r="B11"/>
  <c r="H10"/>
  <c r="E10"/>
  <c r="D10"/>
  <c r="C10"/>
  <c r="B10"/>
  <c r="H9"/>
  <c r="E9"/>
  <c r="D9"/>
  <c r="C9"/>
  <c r="B9"/>
  <c r="H8"/>
  <c r="E8"/>
  <c r="D8"/>
  <c r="C8"/>
  <c r="B8"/>
  <c r="H7"/>
  <c r="E7"/>
  <c r="D7"/>
  <c r="C7"/>
  <c r="B7"/>
  <c r="H6"/>
  <c r="F6"/>
  <c r="E6"/>
  <c r="D6"/>
  <c r="C6"/>
  <c r="B6"/>
  <c r="J5"/>
  <c r="I5"/>
  <c r="H5"/>
  <c r="G5"/>
  <c r="F5"/>
  <c r="E5"/>
  <c r="D5"/>
  <c r="C5"/>
  <c r="B5"/>
  <c r="N12" i="4"/>
  <c r="M12"/>
  <c r="L12"/>
  <c r="K12"/>
  <c r="E12"/>
  <c r="B12"/>
  <c r="N11"/>
  <c r="M11"/>
  <c r="L11"/>
  <c r="K11"/>
  <c r="E11"/>
  <c r="B11"/>
  <c r="N10"/>
  <c r="M10"/>
  <c r="L10"/>
  <c r="K10"/>
  <c r="E10"/>
  <c r="B10"/>
  <c r="N9"/>
  <c r="M9"/>
  <c r="L9"/>
  <c r="K9"/>
  <c r="E9"/>
  <c r="B9"/>
  <c r="N8"/>
  <c r="M8"/>
  <c r="L8"/>
  <c r="K8"/>
  <c r="E8"/>
  <c r="B8"/>
  <c r="T7"/>
  <c r="N7"/>
  <c r="M7"/>
  <c r="L7"/>
  <c r="K7"/>
  <c r="E7"/>
  <c r="B7"/>
  <c r="T6"/>
  <c r="O6"/>
  <c r="N6"/>
  <c r="M6"/>
  <c r="L6"/>
  <c r="K6"/>
  <c r="E6"/>
  <c r="B6"/>
  <c r="T5"/>
  <c r="S5"/>
  <c r="P5"/>
  <c r="O5"/>
  <c r="N5"/>
  <c r="M5"/>
  <c r="L5"/>
  <c r="K5"/>
  <c r="G5"/>
  <c r="F5"/>
  <c r="E5"/>
  <c r="D5"/>
  <c r="C5"/>
  <c r="B5"/>
  <c r="J19" i="3"/>
  <c r="I19"/>
  <c r="H19"/>
  <c r="G19"/>
  <c r="E19"/>
  <c r="D19"/>
  <c r="C19"/>
  <c r="B19"/>
  <c r="E18"/>
  <c r="E17"/>
  <c r="E16"/>
  <c r="B16"/>
  <c r="E15"/>
  <c r="B15"/>
  <c r="E14"/>
  <c r="B14"/>
  <c r="E13"/>
  <c r="B13"/>
  <c r="J12"/>
  <c r="E12"/>
  <c r="B12"/>
  <c r="J11"/>
  <c r="E11"/>
  <c r="B11"/>
  <c r="J10"/>
  <c r="H10"/>
  <c r="E10"/>
  <c r="B10"/>
  <c r="J9"/>
  <c r="I9"/>
  <c r="H9"/>
  <c r="G9"/>
  <c r="E9"/>
  <c r="B9"/>
  <c r="J8"/>
  <c r="E8"/>
  <c r="B8"/>
  <c r="J7"/>
  <c r="E7"/>
  <c r="B7"/>
  <c r="J6"/>
  <c r="E6"/>
  <c r="E5"/>
  <c r="B5"/>
  <c r="J4"/>
  <c r="I4"/>
  <c r="H4"/>
  <c r="E4"/>
  <c r="B4"/>
  <c r="E26" i="1"/>
  <c r="E25"/>
  <c r="E24"/>
  <c r="E23"/>
  <c r="E22"/>
  <c r="E21"/>
  <c r="E20"/>
  <c r="E19"/>
  <c r="E18"/>
  <c r="E17"/>
  <c r="E16"/>
  <c r="E15"/>
  <c r="E14"/>
  <c r="E13"/>
  <c r="E12"/>
  <c r="E11"/>
  <c r="E10"/>
  <c r="E9"/>
  <c r="E8"/>
  <c r="E7"/>
  <c r="E6"/>
  <c r="E5"/>
  <c r="E4"/>
  <c r="D4"/>
  <c r="C4"/>
  <c r="B4"/>
</calcChain>
</file>

<file path=xl/sharedStrings.xml><?xml version="1.0" encoding="utf-8"?>
<sst xmlns="http://schemas.openxmlformats.org/spreadsheetml/2006/main" count="210" uniqueCount="149">
  <si>
    <t>2021年市级一般公共预算支出调整情况表</t>
  </si>
  <si>
    <r>
      <rPr>
        <sz val="12"/>
        <rFont val="Times New Roman"/>
        <family val="1"/>
      </rPr>
      <t xml:space="preserve">  </t>
    </r>
    <r>
      <rPr>
        <sz val="12"/>
        <rFont val="宋体"/>
        <charset val="134"/>
      </rPr>
      <t>单位：万元</t>
    </r>
  </si>
  <si>
    <t>项    目</t>
  </si>
  <si>
    <r>
      <rPr>
        <sz val="12"/>
        <rFont val="宋体"/>
        <charset val="134"/>
      </rPr>
      <t>年初预算数</t>
    </r>
  </si>
  <si>
    <t>市四届人大常委会第三十五次会议审查批准调增数</t>
  </si>
  <si>
    <t>本次调增数</t>
  </si>
  <si>
    <r>
      <rPr>
        <sz val="12"/>
        <rFont val="宋体"/>
        <charset val="134"/>
      </rPr>
      <t>调整预算数</t>
    </r>
  </si>
  <si>
    <t>合   计</t>
  </si>
  <si>
    <t>一般公共服务</t>
  </si>
  <si>
    <t>国防</t>
  </si>
  <si>
    <t>公共安全</t>
  </si>
  <si>
    <t>教育</t>
  </si>
  <si>
    <t>科学技术</t>
  </si>
  <si>
    <t>文化旅游体育与传媒</t>
  </si>
  <si>
    <t>社会保障和就业</t>
  </si>
  <si>
    <t>医疗卫生健康支出</t>
  </si>
  <si>
    <t>节能环保</t>
  </si>
  <si>
    <t>城乡社区事务</t>
  </si>
  <si>
    <t>农林水事务</t>
  </si>
  <si>
    <t>交通运输</t>
  </si>
  <si>
    <t>资源勘探电力信息等事务</t>
  </si>
  <si>
    <t>商业服务业等事务</t>
  </si>
  <si>
    <t>金融支出</t>
  </si>
  <si>
    <t>自然资源海洋气象等事务</t>
  </si>
  <si>
    <t>住房保障支出</t>
  </si>
  <si>
    <t>粮油物资储备管理事务</t>
  </si>
  <si>
    <t>灾害防治及应急管理支出</t>
  </si>
  <si>
    <t>预备费</t>
  </si>
  <si>
    <t>其他支出（年初预留）</t>
  </si>
  <si>
    <t>债务还本付息支出</t>
  </si>
  <si>
    <t>2021年市级一般公共预算收支平衡情况表</t>
  </si>
  <si>
    <r>
      <rPr>
        <sz val="11"/>
        <color indexed="8"/>
        <rFont val="宋体"/>
        <charset val="134"/>
      </rPr>
      <t>单位：万元</t>
    </r>
  </si>
  <si>
    <t>收入项目</t>
  </si>
  <si>
    <t>年初预算数</t>
  </si>
  <si>
    <t>本次
调增数</t>
  </si>
  <si>
    <t>调整预算数</t>
  </si>
  <si>
    <t>支出项目</t>
  </si>
  <si>
    <t xml:space="preserve">本年一般预算收入 </t>
  </si>
  <si>
    <t xml:space="preserve">本年一般预算支出 </t>
  </si>
  <si>
    <t xml:space="preserve">省财政转移性补助收入    </t>
  </si>
  <si>
    <t>基本支出</t>
  </si>
  <si>
    <t>返还性收入</t>
  </si>
  <si>
    <t>　工资福利支出</t>
  </si>
  <si>
    <t>一般性转移支付收入</t>
  </si>
  <si>
    <t>　公用经费</t>
  </si>
  <si>
    <t>其中：均衡性转移支付收入</t>
  </si>
  <si>
    <t>　对个人和家庭补助</t>
  </si>
  <si>
    <t>　　　固定数额补助收入</t>
  </si>
  <si>
    <t>项目支出</t>
  </si>
  <si>
    <t>　　　生态功能区转移支付</t>
  </si>
  <si>
    <t xml:space="preserve">  专项支出</t>
  </si>
  <si>
    <t>　　　其他结算补助</t>
  </si>
  <si>
    <t>　预备费</t>
  </si>
  <si>
    <t>提前下达专项转移支付收入</t>
  </si>
  <si>
    <t>省下专项支出</t>
  </si>
  <si>
    <t>甘州区上解收入</t>
  </si>
  <si>
    <t>转移性支出</t>
  </si>
  <si>
    <t>上年结余</t>
  </si>
  <si>
    <t>专项上解支出</t>
  </si>
  <si>
    <t xml:space="preserve">   专项结转</t>
  </si>
  <si>
    <t>补助县区支出</t>
  </si>
  <si>
    <t>调入预算稳定调节基金</t>
  </si>
  <si>
    <t xml:space="preserve">年终结余  </t>
  </si>
  <si>
    <t>转贷地方政府债券收入</t>
  </si>
  <si>
    <t>转贷地方政府债券支出</t>
  </si>
  <si>
    <t xml:space="preserve">总   计  </t>
  </si>
  <si>
    <t>总   计</t>
  </si>
  <si>
    <t>2020年地方政府债务限额情况表</t>
  </si>
  <si>
    <t>2021年地方政府债务限额情况表</t>
  </si>
  <si>
    <t>单位：亿元</t>
  </si>
  <si>
    <t>县区名称</t>
  </si>
  <si>
    <t>债务总限额</t>
  </si>
  <si>
    <t>新增债务限额</t>
  </si>
  <si>
    <t>备注</t>
  </si>
  <si>
    <t>小计</t>
  </si>
  <si>
    <t>一般债务限额</t>
  </si>
  <si>
    <t>专项债务限额</t>
  </si>
  <si>
    <t>合 计</t>
  </si>
  <si>
    <t>市本级</t>
  </si>
  <si>
    <t>甘州区</t>
  </si>
  <si>
    <t>临泽县</t>
  </si>
  <si>
    <t>高台县</t>
  </si>
  <si>
    <t>山丹县</t>
  </si>
  <si>
    <t>民乐县</t>
  </si>
  <si>
    <t>肃南县</t>
  </si>
  <si>
    <t>2021年张掖市地方政府债券情况表</t>
  </si>
  <si>
    <t>单位：万元</t>
  </si>
  <si>
    <t>债券总额</t>
  </si>
  <si>
    <t>新增债券</t>
  </si>
  <si>
    <t>再融资债券</t>
  </si>
  <si>
    <t>2021年市本级新增一般债券情况表</t>
  </si>
  <si>
    <t>2021.11.17</t>
  </si>
  <si>
    <t>执行单位</t>
  </si>
  <si>
    <t>归口科室</t>
  </si>
  <si>
    <t>项目名称</t>
  </si>
  <si>
    <t>止目前
已执行数</t>
  </si>
  <si>
    <t>剩余数</t>
  </si>
  <si>
    <t>合     计</t>
  </si>
  <si>
    <t>市住建局</t>
  </si>
  <si>
    <t>综合科</t>
  </si>
  <si>
    <t>张掖市人民防空基本指挥所和人员掩蔽工程</t>
  </si>
  <si>
    <t>市农业农村局、市扶贫办</t>
  </si>
  <si>
    <t>农业农村科</t>
  </si>
  <si>
    <t>财政衔接推进乡村振兴补助资金</t>
  </si>
  <si>
    <t>市农业农村局</t>
  </si>
  <si>
    <t>乡村振兴</t>
  </si>
  <si>
    <t>市纪委监委</t>
  </si>
  <si>
    <t>行政政法科</t>
  </si>
  <si>
    <t>张掖市监委审查调查场所业务技术用房项目建设资金</t>
  </si>
  <si>
    <t>市委机要和保密局</t>
  </si>
  <si>
    <t>党政机关AK工程</t>
  </si>
  <si>
    <t>市大景区管委会</t>
  </si>
  <si>
    <t>教科文科</t>
  </si>
  <si>
    <t>张掖地质博物馆建设</t>
  </si>
  <si>
    <t>张掖市电子政务NW建设项目</t>
  </si>
  <si>
    <t>张掖中学</t>
  </si>
  <si>
    <t>新校区项目资金</t>
  </si>
  <si>
    <t>张掖市民政局</t>
  </si>
  <si>
    <t>社保科</t>
  </si>
  <si>
    <t>城市街道综合养老服务中心项目</t>
  </si>
  <si>
    <t>张掖市消防救援支队</t>
  </si>
  <si>
    <t>资环科</t>
  </si>
  <si>
    <t>消防支队指挥中心及特勤站建设项目缺口资金</t>
  </si>
  <si>
    <t>丹霞大景区管委会</t>
  </si>
  <si>
    <t>丝绸之路文化演艺中心（大剧院）</t>
  </si>
  <si>
    <t>张掖市质量检验检测研究院</t>
  </si>
  <si>
    <t>食品药品安全检（监）测能力建设项目</t>
  </si>
  <si>
    <t>市畜牧兽医局</t>
  </si>
  <si>
    <t>农业科</t>
  </si>
  <si>
    <t>畜牧兽医站所业务技术用房建设</t>
  </si>
  <si>
    <t>中共张掖市委组织部</t>
  </si>
  <si>
    <t>张掖市“智慧党建”创新工程建设经费</t>
  </si>
  <si>
    <t>卫健委（血站）</t>
  </si>
  <si>
    <t>张掖市中心血站血液检测实验室及采供血公共卫生服务能力提升建设项目</t>
  </si>
  <si>
    <t>政法委</t>
  </si>
  <si>
    <t>“雪亮工程”市级配套建设经费</t>
  </si>
  <si>
    <t>纪委</t>
  </si>
  <si>
    <t>纪检监察内网分级保护测评系统集成项目费用</t>
  </si>
  <si>
    <t>市安全生产应急救援指挥中心</t>
  </si>
  <si>
    <t>张掖市应急救援指挥中心建设工程费用</t>
  </si>
  <si>
    <t>市粮食和物资储备局</t>
  </si>
  <si>
    <t>经建科</t>
  </si>
  <si>
    <t>优质粮食工程产后服务中心项目市级配套资金</t>
  </si>
  <si>
    <t>张掖市保密技术服务中心建设项目</t>
  </si>
  <si>
    <t>市交投公司</t>
  </si>
  <si>
    <t>张掖市东南三环路改造及生态建设项目</t>
  </si>
  <si>
    <t>单位：万元</t>
    <phoneticPr fontId="21" type="noConversion"/>
  </si>
  <si>
    <t>序号</t>
    <phoneticPr fontId="21" type="noConversion"/>
  </si>
  <si>
    <t>确定数</t>
    <phoneticPr fontId="21" type="noConversion"/>
  </si>
</sst>
</file>

<file path=xl/styles.xml><?xml version="1.0" encoding="utf-8"?>
<styleSheet xmlns="http://schemas.openxmlformats.org/spreadsheetml/2006/main">
  <numFmts count="4">
    <numFmt numFmtId="176" formatCode="0.0;[Red]0.0"/>
    <numFmt numFmtId="177" formatCode="0_ "/>
    <numFmt numFmtId="178" formatCode="0_);[Red]\(0\)"/>
    <numFmt numFmtId="179" formatCode="0.00_);[Red]\(0.00\)"/>
  </numFmts>
  <fonts count="28">
    <font>
      <sz val="11"/>
      <color theme="1"/>
      <name val="宋体"/>
      <charset val="134"/>
      <scheme val="minor"/>
    </font>
    <font>
      <sz val="11"/>
      <color indexed="8"/>
      <name val="宋体"/>
      <charset val="134"/>
    </font>
    <font>
      <sz val="12"/>
      <color indexed="8"/>
      <name val="方正姚体"/>
      <charset val="134"/>
    </font>
    <font>
      <b/>
      <sz val="12"/>
      <color indexed="8"/>
      <name val="宋体"/>
      <charset val="134"/>
    </font>
    <font>
      <b/>
      <sz val="12"/>
      <name val="宋体"/>
      <charset val="134"/>
    </font>
    <font>
      <b/>
      <sz val="11"/>
      <color indexed="8"/>
      <name val="宋体"/>
      <charset val="134"/>
    </font>
    <font>
      <sz val="11"/>
      <color theme="1"/>
      <name val="宋体"/>
      <charset val="134"/>
      <scheme val="minor"/>
    </font>
    <font>
      <sz val="11"/>
      <name val="宋体"/>
      <charset val="134"/>
    </font>
    <font>
      <sz val="20"/>
      <name val="方正小标宋简体"/>
      <charset val="134"/>
    </font>
    <font>
      <b/>
      <sz val="20"/>
      <name val="方正小标宋简体"/>
      <charset val="134"/>
    </font>
    <font>
      <b/>
      <sz val="11"/>
      <name val="宋体"/>
      <charset val="134"/>
    </font>
    <font>
      <sz val="12"/>
      <color indexed="8"/>
      <name val="宋体"/>
      <charset val="134"/>
    </font>
    <font>
      <sz val="11"/>
      <color indexed="8"/>
      <name val="Times New Roman"/>
      <family val="1"/>
    </font>
    <font>
      <b/>
      <sz val="12"/>
      <name val="宋体"/>
      <charset val="134"/>
      <scheme val="minor"/>
    </font>
    <font>
      <b/>
      <sz val="9"/>
      <name val="宋体"/>
      <charset val="134"/>
      <scheme val="minor"/>
    </font>
    <font>
      <sz val="12"/>
      <name val="宋体"/>
      <charset val="134"/>
      <scheme val="minor"/>
    </font>
    <font>
      <sz val="11"/>
      <name val="宋体"/>
      <charset val="134"/>
      <scheme val="minor"/>
    </font>
    <font>
      <sz val="12"/>
      <name val="宋体"/>
      <charset val="134"/>
    </font>
    <font>
      <sz val="12"/>
      <name val="Times New Roman"/>
      <family val="1"/>
    </font>
    <font>
      <sz val="10"/>
      <name val="宋体"/>
      <charset val="134"/>
    </font>
    <font>
      <b/>
      <sz val="12"/>
      <name val="Times New Roman"/>
      <family val="1"/>
    </font>
    <font>
      <sz val="9"/>
      <name val="宋体"/>
      <charset val="134"/>
      <scheme val="minor"/>
    </font>
    <font>
      <sz val="20"/>
      <color indexed="8"/>
      <name val="方正小标宋简体"/>
      <family val="3"/>
      <charset val="134"/>
    </font>
    <font>
      <sz val="10"/>
      <color indexed="8"/>
      <name val="宋体"/>
      <family val="3"/>
      <charset val="134"/>
    </font>
    <font>
      <sz val="10"/>
      <color theme="1"/>
      <name val="宋体"/>
      <family val="3"/>
      <charset val="134"/>
      <scheme val="minor"/>
    </font>
    <font>
      <sz val="12"/>
      <color indexed="8"/>
      <name val="方正姚体"/>
      <family val="3"/>
      <charset val="134"/>
    </font>
    <font>
      <sz val="9"/>
      <name val="宋体"/>
      <family val="3"/>
      <charset val="134"/>
      <scheme val="minor"/>
    </font>
    <font>
      <sz val="10"/>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tint="-0.14996795556505021"/>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7" fillId="0" borderId="0"/>
    <xf numFmtId="0" fontId="6" fillId="0" borderId="0">
      <alignment vertical="center"/>
    </xf>
    <xf numFmtId="0" fontId="17" fillId="0" borderId="0">
      <alignment vertical="center"/>
    </xf>
  </cellStyleXfs>
  <cellXfs count="106">
    <xf numFmtId="0" fontId="0" fillId="0" borderId="0" xfId="0">
      <alignment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Fill="1" applyBorder="1" applyAlignment="1">
      <alignment horizontal="center" vertical="center" wrapText="1"/>
    </xf>
    <xf numFmtId="178" fontId="1" fillId="2"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Font="1" applyAlignment="1"/>
    <xf numFmtId="0" fontId="0" fillId="0" borderId="0" xfId="0" applyFont="1" applyFill="1" applyAlignment="1"/>
    <xf numFmtId="0" fontId="4" fillId="0" borderId="0" xfId="0" applyFont="1" applyAlignment="1"/>
    <xf numFmtId="0" fontId="0" fillId="0" borderId="0" xfId="0" applyAlignment="1"/>
    <xf numFmtId="0" fontId="7" fillId="0" borderId="0" xfId="0" applyFont="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2" xfId="0" applyFont="1" applyBorder="1" applyAlignment="1">
      <alignment horizontal="center" vertical="center"/>
    </xf>
    <xf numFmtId="178" fontId="4" fillId="0" borderId="2" xfId="0" applyNumberFormat="1" applyFont="1" applyBorder="1" applyAlignment="1">
      <alignment horizontal="right" vertical="center"/>
    </xf>
    <xf numFmtId="0" fontId="7" fillId="0" borderId="2" xfId="0" applyFont="1" applyBorder="1" applyAlignment="1">
      <alignment horizontal="center" vertical="center"/>
    </xf>
    <xf numFmtId="178" fontId="7" fillId="0" borderId="2" xfId="0" applyNumberFormat="1" applyFont="1" applyBorder="1" applyAlignment="1">
      <alignment horizontal="right" vertical="center"/>
    </xf>
    <xf numFmtId="0" fontId="7" fillId="0" borderId="2" xfId="0" applyFont="1" applyFill="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vertical="center"/>
    </xf>
    <xf numFmtId="0" fontId="10" fillId="0" borderId="2" xfId="0" applyFont="1" applyBorder="1" applyAlignment="1">
      <alignment horizontal="center" vertical="center"/>
    </xf>
    <xf numFmtId="179" fontId="10" fillId="0" borderId="2" xfId="0" applyNumberFormat="1" applyFont="1" applyBorder="1" applyAlignment="1">
      <alignment horizontal="right" vertical="center"/>
    </xf>
    <xf numFmtId="0" fontId="10" fillId="0" borderId="2" xfId="0" applyFont="1" applyBorder="1" applyAlignment="1">
      <alignment vertical="center"/>
    </xf>
    <xf numFmtId="179" fontId="7" fillId="0" borderId="2" xfId="0" applyNumberFormat="1" applyFont="1" applyBorder="1" applyAlignment="1">
      <alignment horizontal="right" vertical="center"/>
    </xf>
    <xf numFmtId="179" fontId="4" fillId="0" borderId="0" xfId="0" applyNumberFormat="1" applyFont="1" applyAlignment="1"/>
    <xf numFmtId="0" fontId="0" fillId="3" borderId="0" xfId="0" applyFill="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Border="1" applyAlignment="1">
      <alignment vertical="center"/>
    </xf>
    <xf numFmtId="0" fontId="13"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5" fillId="0" borderId="2" xfId="0" applyFont="1" applyBorder="1">
      <alignment vertical="center"/>
    </xf>
    <xf numFmtId="1" fontId="15" fillId="0" borderId="2" xfId="0" applyNumberFormat="1" applyFont="1" applyFill="1" applyBorder="1" applyAlignment="1">
      <alignment horizontal="right" vertical="center"/>
    </xf>
    <xf numFmtId="1" fontId="15" fillId="0" borderId="2" xfId="0" applyNumberFormat="1" applyFont="1" applyBorder="1" applyAlignment="1">
      <alignment horizontal="right" vertical="center"/>
    </xf>
    <xf numFmtId="0" fontId="15" fillId="0" borderId="2" xfId="0" applyFont="1" applyFill="1" applyBorder="1" applyAlignment="1">
      <alignment horizontal="right" vertical="center"/>
    </xf>
    <xf numFmtId="0" fontId="16" fillId="0" borderId="2" xfId="0" applyFont="1" applyBorder="1" applyAlignment="1">
      <alignment horizontal="left" vertical="center" indent="1"/>
    </xf>
    <xf numFmtId="0" fontId="15" fillId="0" borderId="2" xfId="0" applyFont="1" applyBorder="1" applyAlignment="1">
      <alignment horizontal="left" vertical="center" indent="1"/>
    </xf>
    <xf numFmtId="0" fontId="15" fillId="0" borderId="2" xfId="0" applyFont="1" applyFill="1" applyBorder="1" applyAlignment="1">
      <alignment horizontal="center" vertical="center"/>
    </xf>
    <xf numFmtId="1" fontId="15" fillId="0" borderId="2" xfId="0" applyNumberFormat="1" applyFont="1" applyFill="1" applyBorder="1" applyAlignment="1">
      <alignment horizontal="center" vertical="center"/>
    </xf>
    <xf numFmtId="1"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vertical="center"/>
    </xf>
    <xf numFmtId="0" fontId="13" fillId="0" borderId="2" xfId="0" applyFont="1" applyBorder="1" applyAlignment="1">
      <alignment horizontal="center" vertical="center"/>
    </xf>
    <xf numFmtId="1" fontId="13" fillId="0" borderId="2" xfId="0" applyNumberFormat="1" applyFont="1" applyBorder="1" applyAlignment="1">
      <alignment horizontal="center" vertical="center"/>
    </xf>
    <xf numFmtId="177" fontId="12" fillId="0" borderId="0" xfId="0" applyNumberFormat="1" applyFont="1">
      <alignment vertical="center"/>
    </xf>
    <xf numFmtId="0" fontId="17" fillId="0" borderId="0" xfId="2">
      <alignment vertical="center"/>
    </xf>
    <xf numFmtId="0" fontId="17" fillId="3" borderId="2" xfId="2" applyFill="1" applyBorder="1" applyAlignment="1">
      <alignment horizontal="center" vertical="center"/>
    </xf>
    <xf numFmtId="0" fontId="18" fillId="3" borderId="2" xfId="2" applyFont="1" applyFill="1" applyBorder="1" applyAlignment="1">
      <alignment horizontal="center" vertical="center" wrapText="1"/>
    </xf>
    <xf numFmtId="0" fontId="19" fillId="3" borderId="2" xfId="2" applyFont="1" applyFill="1" applyBorder="1" applyAlignment="1">
      <alignment horizontal="center" vertical="center" wrapText="1"/>
    </xf>
    <xf numFmtId="0" fontId="17" fillId="3" borderId="2" xfId="2" applyFont="1" applyFill="1" applyBorder="1" applyAlignment="1">
      <alignment horizontal="center" vertical="center" wrapText="1"/>
    </xf>
    <xf numFmtId="177" fontId="18" fillId="3" borderId="2" xfId="2" applyNumberFormat="1" applyFont="1" applyFill="1" applyBorder="1" applyAlignment="1">
      <alignment horizontal="center" vertical="center" wrapText="1"/>
    </xf>
    <xf numFmtId="0" fontId="4" fillId="0" borderId="2" xfId="2" applyFont="1" applyBorder="1" applyAlignment="1">
      <alignment horizontal="center" vertical="center"/>
    </xf>
    <xf numFmtId="178" fontId="20" fillId="0" borderId="2" xfId="2" applyNumberFormat="1" applyFont="1" applyBorder="1" applyAlignment="1">
      <alignment horizontal="right" vertical="center" wrapText="1"/>
    </xf>
    <xf numFmtId="177" fontId="20" fillId="0" borderId="2" xfId="2" applyNumberFormat="1" applyFont="1" applyBorder="1" applyAlignment="1">
      <alignment horizontal="right" vertical="center" wrapText="1"/>
    </xf>
    <xf numFmtId="0" fontId="17" fillId="0" borderId="2" xfId="2" applyBorder="1" applyAlignment="1">
      <alignment horizontal="left" vertical="center" indent="1"/>
    </xf>
    <xf numFmtId="0" fontId="0" fillId="0" borderId="2" xfId="0" applyBorder="1">
      <alignment vertical="center"/>
    </xf>
    <xf numFmtId="178" fontId="18" fillId="0" borderId="2" xfId="2" applyNumberFormat="1" applyFont="1" applyBorder="1" applyAlignment="1">
      <alignment horizontal="right" vertical="center" wrapText="1"/>
    </xf>
    <xf numFmtId="177" fontId="18" fillId="0" borderId="2" xfId="2" applyNumberFormat="1" applyFont="1" applyBorder="1" applyAlignment="1">
      <alignment horizontal="right" vertical="center"/>
    </xf>
    <xf numFmtId="0" fontId="17" fillId="0" borderId="2" xfId="2" applyFont="1" applyBorder="1" applyAlignment="1">
      <alignment horizontal="left" vertical="center" indent="1"/>
    </xf>
    <xf numFmtId="0" fontId="8" fillId="0" borderId="0" xfId="2" applyFont="1" applyAlignment="1">
      <alignment horizontal="center" vertical="center"/>
    </xf>
    <xf numFmtId="0" fontId="18" fillId="0" borderId="1" xfId="2" applyFont="1" applyBorder="1" applyAlignment="1">
      <alignment horizontal="right" vertical="center"/>
    </xf>
    <xf numFmtId="0" fontId="8" fillId="0" borderId="0" xfId="0" applyFont="1" applyAlignment="1">
      <alignment horizontal="center" vertical="center"/>
    </xf>
    <xf numFmtId="0" fontId="12" fillId="0" borderId="0" xfId="0" applyFont="1" applyBorder="1"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2" fillId="0" borderId="0" xfId="0" applyFont="1" applyFill="1" applyAlignment="1">
      <alignment horizontal="center" vertical="center" wrapText="1"/>
    </xf>
    <xf numFmtId="0" fontId="23" fillId="0" borderId="0" xfId="0" applyFont="1" applyFill="1" applyBorder="1" applyAlignment="1">
      <alignment horizontal="left" vertical="center" wrapText="1"/>
    </xf>
    <xf numFmtId="176" fontId="23" fillId="0" borderId="1" xfId="0" applyNumberFormat="1" applyFont="1" applyFill="1" applyBorder="1" applyAlignment="1">
      <alignment horizontal="center" wrapText="1"/>
    </xf>
    <xf numFmtId="176" fontId="23" fillId="0" borderId="0" xfId="0" applyNumberFormat="1" applyFont="1" applyFill="1" applyAlignment="1">
      <alignment horizontal="center" wrapText="1"/>
    </xf>
    <xf numFmtId="0" fontId="24" fillId="0" borderId="0" xfId="0" applyFont="1" applyFill="1">
      <alignment vertical="center"/>
    </xf>
    <xf numFmtId="0" fontId="25"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 xfId="0" applyNumberFormat="1" applyFont="1" applyFill="1" applyBorder="1" applyAlignment="1">
      <alignment horizontal="left" vertical="center" wrapText="1"/>
    </xf>
    <xf numFmtId="0" fontId="23" fillId="2"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xf>
    <xf numFmtId="0" fontId="23" fillId="2" borderId="2" xfId="0" applyFont="1" applyFill="1" applyBorder="1" applyAlignment="1">
      <alignment horizontal="center" vertical="center"/>
    </xf>
    <xf numFmtId="0" fontId="23" fillId="0" borderId="2"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2" xfId="2" applyFont="1" applyFill="1" applyBorder="1" applyAlignment="1">
      <alignment horizontal="center" vertical="center" wrapText="1"/>
    </xf>
    <xf numFmtId="0" fontId="23" fillId="2" borderId="2" xfId="2" applyFont="1" applyFill="1" applyBorder="1" applyAlignment="1">
      <alignment horizontal="left" vertical="center" wrapText="1"/>
    </xf>
    <xf numFmtId="0" fontId="23" fillId="2" borderId="2" xfId="3" applyFont="1" applyFill="1" applyBorder="1" applyAlignment="1">
      <alignment horizontal="center" vertical="center" wrapText="1"/>
    </xf>
    <xf numFmtId="0" fontId="23" fillId="2" borderId="2" xfId="1" applyFont="1" applyFill="1" applyBorder="1" applyAlignment="1">
      <alignment horizontal="left" vertical="center" wrapText="1"/>
    </xf>
    <xf numFmtId="0" fontId="23" fillId="2" borderId="2" xfId="6" applyFont="1" applyFill="1" applyBorder="1" applyAlignment="1">
      <alignment horizontal="left" vertical="center" wrapText="1"/>
    </xf>
    <xf numFmtId="0" fontId="23" fillId="0" borderId="2" xfId="3" applyFont="1" applyFill="1" applyBorder="1" applyAlignment="1">
      <alignment horizontal="center" vertical="center" wrapText="1"/>
    </xf>
    <xf numFmtId="177" fontId="24" fillId="0" borderId="2" xfId="0" applyNumberFormat="1" applyFont="1" applyFill="1" applyBorder="1" applyAlignment="1">
      <alignment horizontal="center" vertical="center"/>
    </xf>
    <xf numFmtId="0" fontId="27" fillId="0" borderId="2" xfId="0" applyFont="1" applyFill="1" applyBorder="1" applyAlignment="1">
      <alignment horizontal="left" vertical="center" wrapText="1"/>
    </xf>
    <xf numFmtId="178" fontId="23" fillId="2" borderId="2" xfId="0" applyNumberFormat="1" applyFont="1" applyFill="1" applyBorder="1" applyAlignment="1">
      <alignment horizontal="left" vertical="center" wrapText="1"/>
    </xf>
    <xf numFmtId="0" fontId="23" fillId="0" borderId="2" xfId="0" applyNumberFormat="1" applyFont="1" applyFill="1" applyBorder="1" applyAlignment="1">
      <alignment horizontal="left" vertical="center" wrapText="1"/>
    </xf>
    <xf numFmtId="0" fontId="24" fillId="0" borderId="2" xfId="0" applyFont="1" applyFill="1" applyBorder="1" applyAlignment="1">
      <alignment vertical="center" wrapText="1"/>
    </xf>
  </cellXfs>
  <cellStyles count="7">
    <cellStyle name="常规" xfId="0" builtinId="0"/>
    <cellStyle name="常规 2" xfId="4"/>
    <cellStyle name="常规 2 2" xfId="2"/>
    <cellStyle name="常规 21" xfId="1"/>
    <cellStyle name="常规 3" xfId="5"/>
    <cellStyle name="常规 5" xfId="6"/>
    <cellStyle name="常规_汇总2002年本级预算"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85;&#23460;&#36164;&#26009;/&#39044;&#31639;&#31185;/&#39044;&#31639;&#31185;&#36164;&#26009;/2021&#24180;&#39044;&#31639;/&#20154;&#20195;&#20250;&#36164;&#26009;/5.2021&#24180;&#39044;&#31639;&#34920;&#65288;&#2345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衡简表2021"/>
      <sheetName val="收入建议"/>
      <sheetName val="本级收入"/>
      <sheetName val="本级支出"/>
      <sheetName val="本级支出明细"/>
      <sheetName val="本级平衡"/>
      <sheetName val="支出经济分类"/>
      <sheetName val="政府性基金预算收入"/>
      <sheetName val="政府性基金预算支出"/>
      <sheetName val="政府性基金平衡表"/>
      <sheetName val="全市社保基金收支"/>
      <sheetName val="市级社保基金收入"/>
      <sheetName val="市级社保基金支出"/>
      <sheetName val="国有资本经营预算"/>
      <sheetName val="三公经费预算"/>
      <sheetName val="提前下达专项"/>
    </sheetNames>
    <sheetDataSet>
      <sheetData sheetId="0">
        <row r="7">
          <cell r="G7">
            <v>55729.548000000003</v>
          </cell>
        </row>
        <row r="9">
          <cell r="G9">
            <v>58706</v>
          </cell>
        </row>
        <row r="10">
          <cell r="G10">
            <v>6582</v>
          </cell>
        </row>
        <row r="11">
          <cell r="G11">
            <v>300</v>
          </cell>
        </row>
        <row r="12">
          <cell r="G12">
            <v>483</v>
          </cell>
        </row>
        <row r="13">
          <cell r="G13">
            <v>3763</v>
          </cell>
        </row>
        <row r="14">
          <cell r="G14">
            <v>700</v>
          </cell>
        </row>
        <row r="15">
          <cell r="G15">
            <v>4427</v>
          </cell>
        </row>
        <row r="16">
          <cell r="G16">
            <v>712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v>86370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6"/>
  <sheetViews>
    <sheetView showZeros="0" workbookViewId="0">
      <pane xSplit="1" ySplit="3" topLeftCell="B4" activePane="bottomRight" state="frozen"/>
      <selection pane="topRight"/>
      <selection pane="bottomLeft"/>
      <selection pane="bottomRight" activeCell="K9" sqref="K9"/>
    </sheetView>
  </sheetViews>
  <sheetFormatPr defaultColWidth="9" defaultRowHeight="15"/>
  <cols>
    <col min="1" max="1" width="33.5" customWidth="1"/>
    <col min="2" max="2" width="16.625" style="34" customWidth="1"/>
    <col min="3" max="4" width="16.5" style="34" customWidth="1"/>
    <col min="5" max="5" width="16.5" style="52" customWidth="1"/>
  </cols>
  <sheetData>
    <row r="1" spans="1:5" ht="39.75" customHeight="1">
      <c r="A1" s="67" t="s">
        <v>0</v>
      </c>
      <c r="B1" s="67"/>
      <c r="C1" s="67"/>
      <c r="D1" s="67"/>
      <c r="E1" s="67"/>
    </row>
    <row r="2" spans="1:5" ht="20.25" customHeight="1">
      <c r="A2" s="53"/>
      <c r="B2" s="68" t="s">
        <v>1</v>
      </c>
      <c r="C2" s="68"/>
      <c r="D2" s="68"/>
      <c r="E2" s="68"/>
    </row>
    <row r="3" spans="1:5" ht="61.5" customHeight="1">
      <c r="A3" s="54" t="s">
        <v>2</v>
      </c>
      <c r="B3" s="55" t="s">
        <v>3</v>
      </c>
      <c r="C3" s="56" t="s">
        <v>4</v>
      </c>
      <c r="D3" s="57" t="s">
        <v>5</v>
      </c>
      <c r="E3" s="58" t="s">
        <v>6</v>
      </c>
    </row>
    <row r="4" spans="1:5" ht="24.75" customHeight="1">
      <c r="A4" s="59" t="s">
        <v>7</v>
      </c>
      <c r="B4" s="60">
        <f>SUM(B5:B26)</f>
        <v>134946.29999999999</v>
      </c>
      <c r="C4" s="60">
        <f>SUM(C5:C26)</f>
        <v>11900</v>
      </c>
      <c r="D4" s="60">
        <f>SUM(D5:D26)</f>
        <v>5000</v>
      </c>
      <c r="E4" s="61">
        <f>SUM(E5:E26)</f>
        <v>151846.29999999999</v>
      </c>
    </row>
    <row r="5" spans="1:5" ht="24.75" customHeight="1">
      <c r="A5" s="62" t="s">
        <v>8</v>
      </c>
      <c r="B5" s="63">
        <v>25292</v>
      </c>
      <c r="C5" s="64">
        <v>3136</v>
      </c>
      <c r="D5" s="64"/>
      <c r="E5" s="65">
        <f>+B5+C5+D5</f>
        <v>28428</v>
      </c>
    </row>
    <row r="6" spans="1:5" ht="24.75" customHeight="1">
      <c r="A6" s="62" t="s">
        <v>9</v>
      </c>
      <c r="B6" s="63">
        <v>0</v>
      </c>
      <c r="C6" s="64">
        <v>2154</v>
      </c>
      <c r="D6" s="64"/>
      <c r="E6" s="65">
        <f t="shared" ref="E6:E26" si="0">+B6+C6+D6</f>
        <v>2154</v>
      </c>
    </row>
    <row r="7" spans="1:5" ht="24.75" customHeight="1">
      <c r="A7" s="62" t="s">
        <v>10</v>
      </c>
      <c r="B7" s="63">
        <v>8274</v>
      </c>
      <c r="C7" s="64"/>
      <c r="D7" s="64"/>
      <c r="E7" s="65">
        <f t="shared" si="0"/>
        <v>8274</v>
      </c>
    </row>
    <row r="8" spans="1:5" ht="24.75" customHeight="1">
      <c r="A8" s="62" t="s">
        <v>11</v>
      </c>
      <c r="B8" s="63">
        <v>14376</v>
      </c>
      <c r="C8" s="64">
        <v>300</v>
      </c>
      <c r="D8" s="64"/>
      <c r="E8" s="65">
        <f t="shared" si="0"/>
        <v>14676</v>
      </c>
    </row>
    <row r="9" spans="1:5" ht="24.75" customHeight="1">
      <c r="A9" s="62" t="s">
        <v>12</v>
      </c>
      <c r="B9" s="63">
        <v>3657</v>
      </c>
      <c r="C9" s="64"/>
      <c r="D9" s="64"/>
      <c r="E9" s="65">
        <f t="shared" si="0"/>
        <v>3657</v>
      </c>
    </row>
    <row r="10" spans="1:5" ht="24.75" customHeight="1">
      <c r="A10" s="62" t="s">
        <v>13</v>
      </c>
      <c r="B10" s="63">
        <v>7579</v>
      </c>
      <c r="C10" s="64">
        <v>934</v>
      </c>
      <c r="D10" s="64"/>
      <c r="E10" s="65">
        <f t="shared" si="0"/>
        <v>8513</v>
      </c>
    </row>
    <row r="11" spans="1:5" ht="24.75" customHeight="1">
      <c r="A11" s="62" t="s">
        <v>14</v>
      </c>
      <c r="B11" s="63">
        <v>21853.3</v>
      </c>
      <c r="C11" s="64">
        <v>300</v>
      </c>
      <c r="D11" s="64"/>
      <c r="E11" s="65">
        <f t="shared" si="0"/>
        <v>22153.3</v>
      </c>
    </row>
    <row r="12" spans="1:5" ht="24.75" customHeight="1">
      <c r="A12" s="66" t="s">
        <v>15</v>
      </c>
      <c r="B12" s="63">
        <v>12130</v>
      </c>
      <c r="C12" s="64">
        <v>170</v>
      </c>
      <c r="D12" s="64"/>
      <c r="E12" s="65">
        <f t="shared" si="0"/>
        <v>12300</v>
      </c>
    </row>
    <row r="13" spans="1:5" ht="24.75" customHeight="1">
      <c r="A13" s="62" t="s">
        <v>16</v>
      </c>
      <c r="B13" s="63">
        <v>6065</v>
      </c>
      <c r="C13" s="64"/>
      <c r="D13" s="64"/>
      <c r="E13" s="65">
        <f t="shared" si="0"/>
        <v>6065</v>
      </c>
    </row>
    <row r="14" spans="1:5" ht="24.75" customHeight="1">
      <c r="A14" s="62" t="s">
        <v>17</v>
      </c>
      <c r="B14" s="63">
        <v>1546</v>
      </c>
      <c r="C14" s="64"/>
      <c r="D14" s="64">
        <v>5000</v>
      </c>
      <c r="E14" s="65">
        <f t="shared" si="0"/>
        <v>6546</v>
      </c>
    </row>
    <row r="15" spans="1:5" ht="24.75" customHeight="1">
      <c r="A15" s="62" t="s">
        <v>18</v>
      </c>
      <c r="B15" s="63">
        <v>9303</v>
      </c>
      <c r="C15" s="64">
        <v>3556</v>
      </c>
      <c r="D15" s="64"/>
      <c r="E15" s="65">
        <f t="shared" si="0"/>
        <v>12859</v>
      </c>
    </row>
    <row r="16" spans="1:5" ht="24.75" customHeight="1">
      <c r="A16" s="62" t="s">
        <v>19</v>
      </c>
      <c r="B16" s="63">
        <v>2061</v>
      </c>
      <c r="C16" s="64"/>
      <c r="D16" s="64"/>
      <c r="E16" s="65">
        <f t="shared" si="0"/>
        <v>2061</v>
      </c>
    </row>
    <row r="17" spans="1:5" ht="24.75" customHeight="1">
      <c r="A17" s="62" t="s">
        <v>20</v>
      </c>
      <c r="B17" s="63">
        <v>729</v>
      </c>
      <c r="C17" s="64"/>
      <c r="D17" s="64"/>
      <c r="E17" s="65">
        <f t="shared" si="0"/>
        <v>729</v>
      </c>
    </row>
    <row r="18" spans="1:5" ht="24.75" customHeight="1">
      <c r="A18" s="62" t="s">
        <v>21</v>
      </c>
      <c r="B18" s="63">
        <v>2195</v>
      </c>
      <c r="C18" s="64"/>
      <c r="D18" s="64"/>
      <c r="E18" s="65">
        <f t="shared" si="0"/>
        <v>2195</v>
      </c>
    </row>
    <row r="19" spans="1:5" ht="24.75" customHeight="1">
      <c r="A19" s="62" t="s">
        <v>22</v>
      </c>
      <c r="B19" s="63">
        <v>0</v>
      </c>
      <c r="C19" s="64"/>
      <c r="D19" s="64"/>
      <c r="E19" s="65">
        <f t="shared" si="0"/>
        <v>0</v>
      </c>
    </row>
    <row r="20" spans="1:5" ht="24.75" customHeight="1">
      <c r="A20" s="62" t="s">
        <v>23</v>
      </c>
      <c r="B20" s="63">
        <v>1330</v>
      </c>
      <c r="C20" s="64"/>
      <c r="D20" s="64"/>
      <c r="E20" s="65">
        <f t="shared" si="0"/>
        <v>1330</v>
      </c>
    </row>
    <row r="21" spans="1:5" ht="24.75" customHeight="1">
      <c r="A21" s="62" t="s">
        <v>24</v>
      </c>
      <c r="B21" s="63">
        <v>1193</v>
      </c>
      <c r="C21" s="64"/>
      <c r="D21" s="64"/>
      <c r="E21" s="65">
        <f t="shared" si="0"/>
        <v>1193</v>
      </c>
    </row>
    <row r="22" spans="1:5" ht="24.75" customHeight="1">
      <c r="A22" s="62" t="s">
        <v>25</v>
      </c>
      <c r="B22" s="63">
        <v>812</v>
      </c>
      <c r="C22" s="64">
        <v>60</v>
      </c>
      <c r="D22" s="64"/>
      <c r="E22" s="65">
        <f t="shared" si="0"/>
        <v>872</v>
      </c>
    </row>
    <row r="23" spans="1:5" ht="24.75" customHeight="1">
      <c r="A23" s="62" t="s">
        <v>26</v>
      </c>
      <c r="B23" s="63">
        <v>874</v>
      </c>
      <c r="C23" s="64">
        <v>390</v>
      </c>
      <c r="D23" s="64"/>
      <c r="E23" s="65">
        <f t="shared" si="0"/>
        <v>1264</v>
      </c>
    </row>
    <row r="24" spans="1:5" ht="24.75" customHeight="1">
      <c r="A24" s="62" t="s">
        <v>27</v>
      </c>
      <c r="B24" s="63">
        <v>1500</v>
      </c>
      <c r="C24" s="64"/>
      <c r="D24" s="64"/>
      <c r="E24" s="65">
        <f t="shared" si="0"/>
        <v>1500</v>
      </c>
    </row>
    <row r="25" spans="1:5" ht="24.75" customHeight="1">
      <c r="A25" s="66" t="s">
        <v>28</v>
      </c>
      <c r="B25" s="63">
        <v>8400</v>
      </c>
      <c r="C25" s="64"/>
      <c r="D25" s="64"/>
      <c r="E25" s="65">
        <f t="shared" si="0"/>
        <v>8400</v>
      </c>
    </row>
    <row r="26" spans="1:5" ht="24.75" customHeight="1">
      <c r="A26" s="62" t="s">
        <v>29</v>
      </c>
      <c r="B26" s="63">
        <v>5777</v>
      </c>
      <c r="C26" s="64">
        <v>900</v>
      </c>
      <c r="D26" s="64"/>
      <c r="E26" s="65">
        <f t="shared" si="0"/>
        <v>6677</v>
      </c>
    </row>
  </sheetData>
  <mergeCells count="2">
    <mergeCell ref="A1:E1"/>
    <mergeCell ref="B2:E2"/>
  </mergeCells>
  <phoneticPr fontId="26" type="noConversion"/>
  <printOptions horizontalCentered="1"/>
  <pageMargins left="0.37986111111111098" right="0.219444444444444" top="0.87986111111111098" bottom="0.74791666666666701" header="0.31458333333333299" footer="0.31458333333333299"/>
  <pageSetup paperSize="9" orientation="portrait"/>
</worksheet>
</file>

<file path=xl/worksheets/sheet2.xml><?xml version="1.0" encoding="utf-8"?>
<worksheet xmlns="http://schemas.openxmlformats.org/spreadsheetml/2006/main" xmlns:r="http://schemas.openxmlformats.org/officeDocument/2006/relationships">
  <dimension ref="A1:J19"/>
  <sheetViews>
    <sheetView workbookViewId="0">
      <pane xSplit="1" ySplit="3" topLeftCell="B4" activePane="bottomRight" state="frozen"/>
      <selection pane="topRight"/>
      <selection pane="bottomLeft"/>
      <selection pane="bottomRight" activeCell="A18" sqref="A18"/>
    </sheetView>
  </sheetViews>
  <sheetFormatPr defaultColWidth="9" defaultRowHeight="15"/>
  <cols>
    <col min="1" max="1" width="29.375" customWidth="1"/>
    <col min="2" max="2" width="12.5" style="34" customWidth="1"/>
    <col min="3" max="3" width="13.875" style="34" customWidth="1"/>
    <col min="4" max="4" width="9" style="34" customWidth="1"/>
    <col min="5" max="5" width="13.875" style="34" customWidth="1"/>
    <col min="6" max="6" width="22.5" style="34" customWidth="1"/>
    <col min="7" max="7" width="13.125" style="34" customWidth="1"/>
    <col min="8" max="8" width="14" style="34" customWidth="1"/>
    <col min="9" max="9" width="9.125" style="34" customWidth="1"/>
    <col min="10" max="10" width="13.125" style="34" customWidth="1"/>
  </cols>
  <sheetData>
    <row r="1" spans="1:10" ht="39.75" customHeight="1">
      <c r="A1" s="69" t="s">
        <v>30</v>
      </c>
      <c r="B1" s="69"/>
      <c r="C1" s="69"/>
      <c r="D1" s="69"/>
      <c r="E1" s="69"/>
      <c r="F1" s="69"/>
      <c r="G1" s="69"/>
      <c r="H1" s="69"/>
      <c r="I1" s="69"/>
      <c r="J1" s="69"/>
    </row>
    <row r="2" spans="1:10" ht="19.5" customHeight="1">
      <c r="B2" s="35"/>
      <c r="C2" s="35"/>
      <c r="D2" s="35"/>
      <c r="E2" s="35"/>
      <c r="F2" s="36"/>
      <c r="G2" s="70" t="s">
        <v>31</v>
      </c>
      <c r="H2" s="70"/>
      <c r="I2" s="70"/>
      <c r="J2" s="70"/>
    </row>
    <row r="3" spans="1:10" s="32" customFormat="1" ht="46.5" customHeight="1">
      <c r="A3" s="37" t="s">
        <v>32</v>
      </c>
      <c r="B3" s="37" t="s">
        <v>33</v>
      </c>
      <c r="C3" s="38" t="s">
        <v>4</v>
      </c>
      <c r="D3" s="37" t="s">
        <v>34</v>
      </c>
      <c r="E3" s="37" t="s">
        <v>35</v>
      </c>
      <c r="F3" s="37" t="s">
        <v>36</v>
      </c>
      <c r="G3" s="37" t="s">
        <v>33</v>
      </c>
      <c r="H3" s="38" t="s">
        <v>4</v>
      </c>
      <c r="I3" s="37" t="s">
        <v>34</v>
      </c>
      <c r="J3" s="37" t="s">
        <v>35</v>
      </c>
    </row>
    <row r="4" spans="1:10" ht="30.75" customHeight="1">
      <c r="A4" s="39" t="s">
        <v>37</v>
      </c>
      <c r="B4" s="40">
        <f>+[1]平衡简表2021!G7</f>
        <v>55729.548000000003</v>
      </c>
      <c r="C4" s="40"/>
      <c r="D4" s="40"/>
      <c r="E4" s="40">
        <f>+B4+C4</f>
        <v>55729.548000000003</v>
      </c>
      <c r="F4" s="39" t="s">
        <v>38</v>
      </c>
      <c r="G4" s="41">
        <v>134946</v>
      </c>
      <c r="H4" s="41">
        <f>+H5+H9</f>
        <v>11900</v>
      </c>
      <c r="I4" s="41">
        <f>+I5+I9</f>
        <v>5000</v>
      </c>
      <c r="J4" s="41">
        <f>+J5+J9</f>
        <v>151846</v>
      </c>
    </row>
    <row r="5" spans="1:10" ht="30.75" customHeight="1">
      <c r="A5" s="39" t="s">
        <v>39</v>
      </c>
      <c r="B5" s="42">
        <f>SUM(B6:B7,B12)</f>
        <v>160447</v>
      </c>
      <c r="C5" s="40"/>
      <c r="D5" s="40"/>
      <c r="E5" s="40">
        <f t="shared" ref="E5:E6" si="0">+B5+C5</f>
        <v>160447</v>
      </c>
      <c r="F5" s="43" t="s">
        <v>40</v>
      </c>
      <c r="G5" s="41">
        <v>104749</v>
      </c>
      <c r="H5" s="41"/>
      <c r="I5" s="41"/>
      <c r="J5" s="41">
        <v>104749</v>
      </c>
    </row>
    <row r="6" spans="1:10" ht="30.75" customHeight="1">
      <c r="A6" s="44" t="s">
        <v>41</v>
      </c>
      <c r="B6" s="42">
        <v>3543</v>
      </c>
      <c r="C6" s="42"/>
      <c r="D6" s="42"/>
      <c r="E6" s="40">
        <f t="shared" si="0"/>
        <v>3543</v>
      </c>
      <c r="F6" s="43" t="s">
        <v>42</v>
      </c>
      <c r="G6" s="41">
        <v>90759</v>
      </c>
      <c r="H6" s="41"/>
      <c r="I6" s="41"/>
      <c r="J6" s="41">
        <f t="shared" ref="J6:J12" si="1">+G6+H6</f>
        <v>90759</v>
      </c>
    </row>
    <row r="7" spans="1:10" s="33" customFormat="1" ht="30.75" customHeight="1">
      <c r="A7" s="44" t="s">
        <v>43</v>
      </c>
      <c r="B7" s="45">
        <f>SUM(B8:B11)</f>
        <v>70534</v>
      </c>
      <c r="C7" s="46"/>
      <c r="D7" s="46"/>
      <c r="E7" s="46">
        <f>+B7+C7+D7</f>
        <v>70534</v>
      </c>
      <c r="F7" s="44" t="s">
        <v>44</v>
      </c>
      <c r="G7" s="47">
        <v>10391</v>
      </c>
      <c r="H7" s="47"/>
      <c r="I7" s="47"/>
      <c r="J7" s="47">
        <f t="shared" si="1"/>
        <v>10391</v>
      </c>
    </row>
    <row r="8" spans="1:10" s="33" customFormat="1" ht="30.75" customHeight="1">
      <c r="A8" s="43" t="s">
        <v>45</v>
      </c>
      <c r="B8" s="46">
        <f>+[1]平衡简表2021!G9</f>
        <v>58706</v>
      </c>
      <c r="C8" s="46"/>
      <c r="D8" s="46"/>
      <c r="E8" s="46">
        <f t="shared" ref="E8:E18" si="2">+B8+C8+D8</f>
        <v>58706</v>
      </c>
      <c r="F8" s="44" t="s">
        <v>46</v>
      </c>
      <c r="G8" s="47">
        <v>3599</v>
      </c>
      <c r="H8" s="47"/>
      <c r="I8" s="47"/>
      <c r="J8" s="47">
        <f t="shared" si="1"/>
        <v>3599</v>
      </c>
    </row>
    <row r="9" spans="1:10" s="33" customFormat="1" ht="30.75" customHeight="1">
      <c r="A9" s="43" t="s">
        <v>47</v>
      </c>
      <c r="B9" s="46">
        <f>+[1]平衡简表2021!G10</f>
        <v>6582</v>
      </c>
      <c r="C9" s="46"/>
      <c r="D9" s="46"/>
      <c r="E9" s="46">
        <f t="shared" si="2"/>
        <v>6582</v>
      </c>
      <c r="F9" s="44" t="s">
        <v>48</v>
      </c>
      <c r="G9" s="47">
        <f>SUM(G10:G11)</f>
        <v>30197</v>
      </c>
      <c r="H9" s="47">
        <f t="shared" ref="H9:J9" si="3">SUM(H10:H11)</f>
        <v>11900</v>
      </c>
      <c r="I9" s="47">
        <f t="shared" si="3"/>
        <v>5000</v>
      </c>
      <c r="J9" s="47">
        <f t="shared" si="3"/>
        <v>47097</v>
      </c>
    </row>
    <row r="10" spans="1:10" s="33" customFormat="1" ht="30.75" customHeight="1">
      <c r="A10" s="43" t="s">
        <v>49</v>
      </c>
      <c r="B10" s="46">
        <f>+[1]平衡简表2021!G11</f>
        <v>300</v>
      </c>
      <c r="C10" s="45"/>
      <c r="D10" s="45"/>
      <c r="E10" s="46">
        <f t="shared" si="2"/>
        <v>300</v>
      </c>
      <c r="F10" s="44" t="s">
        <v>50</v>
      </c>
      <c r="G10" s="47">
        <v>28697</v>
      </c>
      <c r="H10" s="47">
        <f>+C17</f>
        <v>11900</v>
      </c>
      <c r="I10" s="47">
        <v>5000</v>
      </c>
      <c r="J10" s="47">
        <f>+G10+H10+I10</f>
        <v>45597</v>
      </c>
    </row>
    <row r="11" spans="1:10" s="33" customFormat="1" ht="30.75" customHeight="1">
      <c r="A11" s="43" t="s">
        <v>51</v>
      </c>
      <c r="B11" s="47">
        <f>+[1]平衡简表2021!G12+[1]平衡简表2021!G13+[1]平衡简表2021!G14</f>
        <v>4946</v>
      </c>
      <c r="C11" s="47"/>
      <c r="D11" s="47"/>
      <c r="E11" s="46">
        <f t="shared" si="2"/>
        <v>4946</v>
      </c>
      <c r="F11" s="44" t="s">
        <v>52</v>
      </c>
      <c r="G11" s="47">
        <v>1500</v>
      </c>
      <c r="H11" s="47"/>
      <c r="I11" s="47"/>
      <c r="J11" s="47">
        <f t="shared" si="1"/>
        <v>1500</v>
      </c>
    </row>
    <row r="12" spans="1:10" s="33" customFormat="1" ht="30.75" customHeight="1">
      <c r="A12" s="44" t="s">
        <v>53</v>
      </c>
      <c r="B12" s="48">
        <f>+[1]提前下达专项!B4</f>
        <v>86370</v>
      </c>
      <c r="C12" s="48"/>
      <c r="D12" s="48"/>
      <c r="E12" s="46">
        <f t="shared" si="2"/>
        <v>86370</v>
      </c>
      <c r="F12" s="39" t="s">
        <v>54</v>
      </c>
      <c r="G12" s="48">
        <v>136541</v>
      </c>
      <c r="H12" s="48"/>
      <c r="I12" s="48"/>
      <c r="J12" s="47">
        <f t="shared" si="1"/>
        <v>136541</v>
      </c>
    </row>
    <row r="13" spans="1:10" s="33" customFormat="1" ht="30.75" customHeight="1">
      <c r="A13" s="39" t="s">
        <v>55</v>
      </c>
      <c r="B13" s="47">
        <f>+[1]平衡简表2021!G15</f>
        <v>4427</v>
      </c>
      <c r="C13" s="47"/>
      <c r="D13" s="47"/>
      <c r="E13" s="46">
        <f t="shared" si="2"/>
        <v>4427</v>
      </c>
      <c r="F13" s="39" t="s">
        <v>56</v>
      </c>
      <c r="G13" s="48"/>
      <c r="H13" s="48"/>
      <c r="I13" s="48"/>
      <c r="J13" s="47"/>
    </row>
    <row r="14" spans="1:10" s="33" customFormat="1" ht="30.75" customHeight="1">
      <c r="A14" s="49" t="s">
        <v>57</v>
      </c>
      <c r="B14" s="48">
        <f>+B15</f>
        <v>50171</v>
      </c>
      <c r="C14" s="48"/>
      <c r="D14" s="48"/>
      <c r="E14" s="46">
        <f t="shared" si="2"/>
        <v>50171</v>
      </c>
      <c r="F14" s="44" t="s">
        <v>58</v>
      </c>
      <c r="G14" s="48"/>
      <c r="H14" s="48"/>
      <c r="I14" s="48"/>
      <c r="J14" s="47"/>
    </row>
    <row r="15" spans="1:10" s="33" customFormat="1" ht="30.75" customHeight="1">
      <c r="A15" s="39" t="s">
        <v>59</v>
      </c>
      <c r="B15" s="48">
        <f>50165+6</f>
        <v>50171</v>
      </c>
      <c r="C15" s="48"/>
      <c r="D15" s="48"/>
      <c r="E15" s="46">
        <f t="shared" si="2"/>
        <v>50171</v>
      </c>
      <c r="F15" s="44" t="s">
        <v>60</v>
      </c>
      <c r="G15" s="48"/>
      <c r="H15" s="48"/>
      <c r="I15" s="48"/>
      <c r="J15" s="47"/>
    </row>
    <row r="16" spans="1:10" s="33" customFormat="1" ht="30.75" customHeight="1">
      <c r="A16" s="39" t="s">
        <v>61</v>
      </c>
      <c r="B16" s="47">
        <f>+[1]平衡简表2021!G16</f>
        <v>712</v>
      </c>
      <c r="C16" s="47"/>
      <c r="D16" s="47"/>
      <c r="E16" s="46">
        <f t="shared" si="2"/>
        <v>712</v>
      </c>
      <c r="F16" s="49" t="s">
        <v>62</v>
      </c>
      <c r="G16" s="48"/>
      <c r="H16" s="48"/>
      <c r="I16" s="48"/>
      <c r="J16" s="47"/>
    </row>
    <row r="17" spans="1:10" s="33" customFormat="1" ht="30.75" customHeight="1">
      <c r="A17" s="39" t="s">
        <v>63</v>
      </c>
      <c r="B17" s="47"/>
      <c r="C17" s="47">
        <v>11900</v>
      </c>
      <c r="D17" s="47">
        <v>5000</v>
      </c>
      <c r="E17" s="46">
        <f t="shared" si="2"/>
        <v>16900</v>
      </c>
      <c r="F17" s="39" t="s">
        <v>64</v>
      </c>
      <c r="G17" s="48"/>
      <c r="H17" s="48"/>
      <c r="I17" s="48"/>
      <c r="J17" s="47"/>
    </row>
    <row r="18" spans="1:10" s="33" customFormat="1" ht="30.75" customHeight="1">
      <c r="A18" s="39"/>
      <c r="B18" s="48"/>
      <c r="C18" s="48"/>
      <c r="D18" s="48"/>
      <c r="E18" s="46">
        <f t="shared" si="2"/>
        <v>0</v>
      </c>
      <c r="F18" s="39"/>
      <c r="G18" s="48"/>
      <c r="H18" s="48"/>
      <c r="I18" s="48"/>
      <c r="J18" s="48"/>
    </row>
    <row r="19" spans="1:10" s="33" customFormat="1" ht="30.75" customHeight="1">
      <c r="A19" s="50" t="s">
        <v>65</v>
      </c>
      <c r="B19" s="51">
        <f>SUM(B4,B5,B13,B14,B16,B17)</f>
        <v>271486.54800000001</v>
      </c>
      <c r="C19" s="51">
        <f>SUM(C4,C5,C13,C14,C16,C17)</f>
        <v>11900</v>
      </c>
      <c r="D19" s="51">
        <f t="shared" ref="D19:E19" si="4">SUM(D4,D5,D13,D14,D16,D17)</f>
        <v>5000</v>
      </c>
      <c r="E19" s="51">
        <f t="shared" si="4"/>
        <v>288386.54800000001</v>
      </c>
      <c r="F19" s="50" t="s">
        <v>66</v>
      </c>
      <c r="G19" s="51">
        <f>+G4+G12+G13+G16+G17</f>
        <v>271487</v>
      </c>
      <c r="H19" s="51">
        <f>+H4+H12+H13+H16+H17</f>
        <v>11900</v>
      </c>
      <c r="I19" s="51">
        <f t="shared" ref="I19:J19" si="5">+I4+I12+I13+I16+I17</f>
        <v>5000</v>
      </c>
      <c r="J19" s="51">
        <f t="shared" si="5"/>
        <v>288387</v>
      </c>
    </row>
  </sheetData>
  <mergeCells count="2">
    <mergeCell ref="A1:J1"/>
    <mergeCell ref="G2:J2"/>
  </mergeCells>
  <phoneticPr fontId="26" type="noConversion"/>
  <printOptions horizontalCentered="1"/>
  <pageMargins left="0.39305555555555599" right="0.39305555555555599" top="0.36944444444444402" bottom="0.179861111111111" header="0.31458333333333299" footer="0.15972222222222199"/>
  <pageSetup paperSize="9" scale="90" orientation="landscape"/>
</worksheet>
</file>

<file path=xl/worksheets/sheet3.xml><?xml version="1.0" encoding="utf-8"?>
<worksheet xmlns="http://schemas.openxmlformats.org/spreadsheetml/2006/main" xmlns:r="http://schemas.openxmlformats.org/officeDocument/2006/relationships">
  <dimension ref="A1:T13"/>
  <sheetViews>
    <sheetView workbookViewId="0">
      <selection activeCell="O5" sqref="O5"/>
    </sheetView>
  </sheetViews>
  <sheetFormatPr defaultColWidth="9" defaultRowHeight="13.5"/>
  <cols>
    <col min="1" max="10" width="9" style="16"/>
    <col min="11" max="11" width="9.625" style="16" customWidth="1"/>
    <col min="12" max="12" width="9" style="16"/>
    <col min="13" max="13" width="9.625" style="16" customWidth="1"/>
    <col min="14" max="16384" width="9" style="16"/>
  </cols>
  <sheetData>
    <row r="1" spans="1:20" ht="42.75" customHeight="1">
      <c r="A1" s="71" t="s">
        <v>67</v>
      </c>
      <c r="B1" s="71"/>
      <c r="C1" s="71"/>
      <c r="D1" s="71"/>
      <c r="E1" s="71"/>
      <c r="F1" s="71"/>
      <c r="G1" s="71"/>
      <c r="H1" s="71"/>
      <c r="J1" s="71" t="s">
        <v>68</v>
      </c>
      <c r="K1" s="71"/>
      <c r="L1" s="71"/>
      <c r="M1" s="71"/>
      <c r="N1" s="71"/>
      <c r="O1" s="71"/>
      <c r="P1" s="71"/>
      <c r="Q1" s="71"/>
    </row>
    <row r="2" spans="1:20" s="13" customFormat="1" ht="42.75" customHeight="1">
      <c r="A2" s="17"/>
      <c r="B2" s="17"/>
      <c r="C2" s="17"/>
      <c r="D2" s="17"/>
      <c r="E2" s="17"/>
      <c r="F2" s="72" t="s">
        <v>69</v>
      </c>
      <c r="G2" s="72"/>
      <c r="H2" s="72"/>
      <c r="J2" s="17"/>
      <c r="K2" s="17"/>
      <c r="L2" s="17"/>
      <c r="M2" s="17"/>
      <c r="N2" s="17"/>
      <c r="O2" s="72" t="s">
        <v>69</v>
      </c>
      <c r="P2" s="72"/>
      <c r="Q2" s="72"/>
    </row>
    <row r="3" spans="1:20" s="13" customFormat="1" ht="42.75" customHeight="1">
      <c r="A3" s="76" t="s">
        <v>70</v>
      </c>
      <c r="B3" s="73" t="s">
        <v>71</v>
      </c>
      <c r="C3" s="74"/>
      <c r="D3" s="75"/>
      <c r="E3" s="73" t="s">
        <v>72</v>
      </c>
      <c r="F3" s="74"/>
      <c r="G3" s="75"/>
      <c r="H3" s="22" t="s">
        <v>73</v>
      </c>
      <c r="J3" s="76" t="s">
        <v>70</v>
      </c>
      <c r="K3" s="73" t="s">
        <v>71</v>
      </c>
      <c r="L3" s="74"/>
      <c r="M3" s="75"/>
      <c r="N3" s="73" t="s">
        <v>72</v>
      </c>
      <c r="O3" s="74"/>
      <c r="P3" s="75"/>
      <c r="Q3" s="22" t="s">
        <v>73</v>
      </c>
    </row>
    <row r="4" spans="1:20" s="13" customFormat="1" ht="42.75" customHeight="1">
      <c r="A4" s="76"/>
      <c r="B4" s="22" t="s">
        <v>74</v>
      </c>
      <c r="C4" s="25" t="s">
        <v>75</v>
      </c>
      <c r="D4" s="25" t="s">
        <v>76</v>
      </c>
      <c r="E4" s="25" t="s">
        <v>74</v>
      </c>
      <c r="F4" s="25" t="s">
        <v>75</v>
      </c>
      <c r="G4" s="25" t="s">
        <v>76</v>
      </c>
      <c r="H4" s="26"/>
      <c r="J4" s="76"/>
      <c r="K4" s="22" t="s">
        <v>74</v>
      </c>
      <c r="L4" s="25" t="s">
        <v>75</v>
      </c>
      <c r="M4" s="25" t="s">
        <v>76</v>
      </c>
      <c r="N4" s="25" t="s">
        <v>74</v>
      </c>
      <c r="O4" s="25" t="s">
        <v>75</v>
      </c>
      <c r="P4" s="25" t="s">
        <v>76</v>
      </c>
      <c r="Q4" s="26"/>
    </row>
    <row r="5" spans="1:20" s="15" customFormat="1" ht="42.75" customHeight="1">
      <c r="A5" s="27" t="s">
        <v>77</v>
      </c>
      <c r="B5" s="28">
        <f t="shared" ref="B5:G5" si="0">SUM(B6:B12)</f>
        <v>196.86</v>
      </c>
      <c r="C5" s="28">
        <f t="shared" si="0"/>
        <v>68.540000000000006</v>
      </c>
      <c r="D5" s="28">
        <f t="shared" si="0"/>
        <v>128.32</v>
      </c>
      <c r="E5" s="28">
        <f t="shared" si="0"/>
        <v>58.54</v>
      </c>
      <c r="F5" s="28">
        <f t="shared" si="0"/>
        <v>6.85</v>
      </c>
      <c r="G5" s="28">
        <f t="shared" si="0"/>
        <v>51.69</v>
      </c>
      <c r="H5" s="29"/>
      <c r="J5" s="27" t="s">
        <v>77</v>
      </c>
      <c r="K5" s="28">
        <f>+B5+N5</f>
        <v>233.56</v>
      </c>
      <c r="L5" s="28">
        <f>+C5+O5</f>
        <v>74.34</v>
      </c>
      <c r="M5" s="28">
        <f>+D5+P5</f>
        <v>159.22</v>
      </c>
      <c r="N5" s="28">
        <f t="shared" ref="N5:P5" si="1">SUM(N6:N12)</f>
        <v>36.700000000000003</v>
      </c>
      <c r="O5" s="28">
        <f t="shared" si="1"/>
        <v>5.8</v>
      </c>
      <c r="P5" s="28">
        <f t="shared" si="1"/>
        <v>30.9</v>
      </c>
      <c r="Q5" s="29"/>
      <c r="S5" s="15">
        <f>SUM(S6:S7)</f>
        <v>207.52</v>
      </c>
      <c r="T5" s="31">
        <f>+K5-S5</f>
        <v>26.04</v>
      </c>
    </row>
    <row r="6" spans="1:20" s="13" customFormat="1" ht="42.75" customHeight="1">
      <c r="A6" s="22" t="s">
        <v>78</v>
      </c>
      <c r="B6" s="30">
        <f t="shared" ref="B6:B12" si="2">C6+D6</f>
        <v>64.58</v>
      </c>
      <c r="C6" s="30">
        <v>15.75</v>
      </c>
      <c r="D6" s="30">
        <v>48.83</v>
      </c>
      <c r="E6" s="30">
        <f>F6+G6</f>
        <v>27.16</v>
      </c>
      <c r="F6" s="30">
        <v>1.64</v>
      </c>
      <c r="G6" s="30">
        <v>25.52</v>
      </c>
      <c r="H6" s="26"/>
      <c r="J6" s="22" t="s">
        <v>78</v>
      </c>
      <c r="K6" s="28">
        <f t="shared" ref="K6:K12" si="3">+B6+N6</f>
        <v>73.180000000000007</v>
      </c>
      <c r="L6" s="28">
        <f t="shared" ref="L6:L12" si="4">+C6+O6</f>
        <v>17.350000000000001</v>
      </c>
      <c r="M6" s="28">
        <f t="shared" ref="M6:M12" si="5">+D6+P6</f>
        <v>55.83</v>
      </c>
      <c r="N6" s="30">
        <f t="shared" ref="N6:N12" si="6">O6+P6</f>
        <v>8.6</v>
      </c>
      <c r="O6" s="30">
        <f>0.5+1.1</f>
        <v>1.6</v>
      </c>
      <c r="P6" s="30">
        <v>7</v>
      </c>
      <c r="Q6" s="26"/>
      <c r="S6" s="13">
        <v>68.27</v>
      </c>
      <c r="T6" s="31">
        <f t="shared" ref="T6" si="7">+K6-S6</f>
        <v>4.91</v>
      </c>
    </row>
    <row r="7" spans="1:20" s="13" customFormat="1" ht="42.75" customHeight="1">
      <c r="A7" s="22" t="s">
        <v>79</v>
      </c>
      <c r="B7" s="30">
        <f t="shared" si="2"/>
        <v>47.7</v>
      </c>
      <c r="C7" s="30">
        <v>14.32</v>
      </c>
      <c r="D7" s="30">
        <v>33.380000000000003</v>
      </c>
      <c r="E7" s="30">
        <f t="shared" ref="E7:E12" si="8">F7+G7</f>
        <v>9.74</v>
      </c>
      <c r="F7" s="30">
        <v>0.8</v>
      </c>
      <c r="G7" s="30">
        <v>8.94</v>
      </c>
      <c r="H7" s="26"/>
      <c r="J7" s="22" t="s">
        <v>79</v>
      </c>
      <c r="K7" s="28">
        <f t="shared" si="3"/>
        <v>55.05</v>
      </c>
      <c r="L7" s="28">
        <f t="shared" si="4"/>
        <v>15.02</v>
      </c>
      <c r="M7" s="28">
        <f t="shared" si="5"/>
        <v>40.03</v>
      </c>
      <c r="N7" s="30">
        <f t="shared" si="6"/>
        <v>7.35</v>
      </c>
      <c r="O7" s="30">
        <v>0.7</v>
      </c>
      <c r="P7" s="30">
        <v>6.65</v>
      </c>
      <c r="Q7" s="26"/>
      <c r="R7" s="13">
        <v>160.38</v>
      </c>
      <c r="S7" s="13">
        <v>139.25</v>
      </c>
      <c r="T7" s="31">
        <f>+R7-S7</f>
        <v>21.13</v>
      </c>
    </row>
    <row r="8" spans="1:20" s="13" customFormat="1" ht="42.75" customHeight="1">
      <c r="A8" s="22" t="s">
        <v>80</v>
      </c>
      <c r="B8" s="30">
        <f t="shared" si="2"/>
        <v>17.68</v>
      </c>
      <c r="C8" s="30">
        <v>10.35</v>
      </c>
      <c r="D8" s="30">
        <v>7.33</v>
      </c>
      <c r="E8" s="30">
        <f t="shared" si="8"/>
        <v>5.36</v>
      </c>
      <c r="F8" s="30">
        <v>1.06</v>
      </c>
      <c r="G8" s="30">
        <v>4.3</v>
      </c>
      <c r="H8" s="26"/>
      <c r="J8" s="22" t="s">
        <v>80</v>
      </c>
      <c r="K8" s="28">
        <f t="shared" si="3"/>
        <v>23.38</v>
      </c>
      <c r="L8" s="28">
        <f t="shared" si="4"/>
        <v>11.05</v>
      </c>
      <c r="M8" s="28">
        <f t="shared" si="5"/>
        <v>12.33</v>
      </c>
      <c r="N8" s="30">
        <f t="shared" si="6"/>
        <v>5.7</v>
      </c>
      <c r="O8" s="30">
        <v>0.7</v>
      </c>
      <c r="P8" s="30">
        <v>5</v>
      </c>
      <c r="Q8" s="26"/>
    </row>
    <row r="9" spans="1:20" s="13" customFormat="1" ht="42.75" customHeight="1">
      <c r="A9" s="22" t="s">
        <v>81</v>
      </c>
      <c r="B9" s="30">
        <f t="shared" si="2"/>
        <v>19.7</v>
      </c>
      <c r="C9" s="30">
        <v>8.7799999999999994</v>
      </c>
      <c r="D9" s="30">
        <v>10.92</v>
      </c>
      <c r="E9" s="30">
        <f t="shared" si="8"/>
        <v>5.39</v>
      </c>
      <c r="F9" s="30">
        <v>1.1499999999999999</v>
      </c>
      <c r="G9" s="30">
        <v>4.24</v>
      </c>
      <c r="H9" s="26"/>
      <c r="J9" s="22" t="s">
        <v>81</v>
      </c>
      <c r="K9" s="28">
        <f t="shared" si="3"/>
        <v>23.35</v>
      </c>
      <c r="L9" s="28">
        <f t="shared" si="4"/>
        <v>9.58</v>
      </c>
      <c r="M9" s="28">
        <f t="shared" si="5"/>
        <v>13.77</v>
      </c>
      <c r="N9" s="30">
        <f t="shared" si="6"/>
        <v>3.65</v>
      </c>
      <c r="O9" s="30">
        <v>0.8</v>
      </c>
      <c r="P9" s="30">
        <v>2.85</v>
      </c>
      <c r="Q9" s="26"/>
    </row>
    <row r="10" spans="1:20" s="13" customFormat="1" ht="42.75" customHeight="1">
      <c r="A10" s="22" t="s">
        <v>82</v>
      </c>
      <c r="B10" s="30">
        <f t="shared" si="2"/>
        <v>18.739999999999998</v>
      </c>
      <c r="C10" s="30">
        <v>7.53</v>
      </c>
      <c r="D10" s="30">
        <v>11.21</v>
      </c>
      <c r="E10" s="30">
        <f t="shared" si="8"/>
        <v>5.1100000000000003</v>
      </c>
      <c r="F10" s="30">
        <v>0.8</v>
      </c>
      <c r="G10" s="30">
        <v>4.3099999999999996</v>
      </c>
      <c r="H10" s="26"/>
      <c r="J10" s="22" t="s">
        <v>82</v>
      </c>
      <c r="K10" s="28">
        <f t="shared" si="3"/>
        <v>22.94</v>
      </c>
      <c r="L10" s="28">
        <f t="shared" si="4"/>
        <v>8.23</v>
      </c>
      <c r="M10" s="28">
        <f t="shared" si="5"/>
        <v>14.71</v>
      </c>
      <c r="N10" s="30">
        <f t="shared" si="6"/>
        <v>4.2</v>
      </c>
      <c r="O10" s="30">
        <v>0.7</v>
      </c>
      <c r="P10" s="30">
        <v>3.5</v>
      </c>
      <c r="Q10" s="26"/>
    </row>
    <row r="11" spans="1:20" s="13" customFormat="1" ht="42.75" customHeight="1">
      <c r="A11" s="22" t="s">
        <v>83</v>
      </c>
      <c r="B11" s="30">
        <f t="shared" si="2"/>
        <v>23.14</v>
      </c>
      <c r="C11" s="30">
        <v>7.79</v>
      </c>
      <c r="D11" s="30">
        <v>15.35</v>
      </c>
      <c r="E11" s="30">
        <f t="shared" si="8"/>
        <v>4.42</v>
      </c>
      <c r="F11" s="30">
        <v>0.9</v>
      </c>
      <c r="G11" s="30">
        <v>3.52</v>
      </c>
      <c r="H11" s="26"/>
      <c r="J11" s="22" t="s">
        <v>83</v>
      </c>
      <c r="K11" s="28">
        <f t="shared" si="3"/>
        <v>28.84</v>
      </c>
      <c r="L11" s="28">
        <f t="shared" si="4"/>
        <v>8.49</v>
      </c>
      <c r="M11" s="28">
        <f t="shared" si="5"/>
        <v>20.350000000000001</v>
      </c>
      <c r="N11" s="30">
        <f t="shared" si="6"/>
        <v>5.7</v>
      </c>
      <c r="O11" s="30">
        <v>0.7</v>
      </c>
      <c r="P11" s="30">
        <v>5</v>
      </c>
      <c r="Q11" s="26"/>
    </row>
    <row r="12" spans="1:20" s="13" customFormat="1" ht="42.75" customHeight="1">
      <c r="A12" s="22" t="s">
        <v>84</v>
      </c>
      <c r="B12" s="30">
        <f t="shared" si="2"/>
        <v>5.32</v>
      </c>
      <c r="C12" s="30">
        <v>4.0199999999999996</v>
      </c>
      <c r="D12" s="30">
        <v>1.3</v>
      </c>
      <c r="E12" s="30">
        <f t="shared" si="8"/>
        <v>1.36</v>
      </c>
      <c r="F12" s="30">
        <v>0.5</v>
      </c>
      <c r="G12" s="30">
        <v>0.86</v>
      </c>
      <c r="H12" s="26"/>
      <c r="J12" s="22" t="s">
        <v>84</v>
      </c>
      <c r="K12" s="28">
        <f t="shared" si="3"/>
        <v>6.82</v>
      </c>
      <c r="L12" s="28">
        <f t="shared" si="4"/>
        <v>4.62</v>
      </c>
      <c r="M12" s="28">
        <f t="shared" si="5"/>
        <v>2.2000000000000002</v>
      </c>
      <c r="N12" s="30">
        <f t="shared" si="6"/>
        <v>1.5</v>
      </c>
      <c r="O12" s="30">
        <v>0.6</v>
      </c>
      <c r="P12" s="30">
        <v>0.9</v>
      </c>
      <c r="Q12" s="26"/>
    </row>
    <row r="13" spans="1:20" ht="42.75" customHeight="1"/>
  </sheetData>
  <mergeCells count="10">
    <mergeCell ref="A1:H1"/>
    <mergeCell ref="J1:Q1"/>
    <mergeCell ref="F2:H2"/>
    <mergeCell ref="O2:Q2"/>
    <mergeCell ref="B3:D3"/>
    <mergeCell ref="E3:G3"/>
    <mergeCell ref="K3:M3"/>
    <mergeCell ref="N3:P3"/>
    <mergeCell ref="A3:A4"/>
    <mergeCell ref="J3:J4"/>
  </mergeCells>
  <phoneticPr fontId="26"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dimension ref="A1:K13"/>
  <sheetViews>
    <sheetView workbookViewId="0">
      <selection sqref="A1:XFD1048576"/>
    </sheetView>
  </sheetViews>
  <sheetFormatPr defaultColWidth="9" defaultRowHeight="13.5"/>
  <cols>
    <col min="1" max="1" width="14.25" style="16" customWidth="1"/>
    <col min="2" max="10" width="11.375" style="16" customWidth="1"/>
    <col min="11" max="11" width="12" style="16" customWidth="1"/>
    <col min="12" max="16384" width="9" style="16"/>
  </cols>
  <sheetData>
    <row r="1" spans="1:11" ht="51.95" customHeight="1">
      <c r="A1" s="69" t="s">
        <v>85</v>
      </c>
      <c r="B1" s="69"/>
      <c r="C1" s="69"/>
      <c r="D1" s="69"/>
      <c r="E1" s="69"/>
      <c r="F1" s="69"/>
      <c r="G1" s="69"/>
      <c r="H1" s="69"/>
      <c r="I1" s="69"/>
      <c r="J1" s="69"/>
      <c r="K1" s="69"/>
    </row>
    <row r="2" spans="1:11" s="13" customFormat="1" ht="23.1" customHeight="1">
      <c r="A2" s="17"/>
      <c r="B2" s="17"/>
      <c r="C2" s="17"/>
      <c r="D2" s="17"/>
      <c r="E2" s="17"/>
      <c r="F2" s="72" t="s">
        <v>86</v>
      </c>
      <c r="G2" s="72"/>
      <c r="H2" s="72"/>
      <c r="I2" s="72"/>
      <c r="J2" s="72"/>
      <c r="K2" s="72"/>
    </row>
    <row r="3" spans="1:11" s="14" customFormat="1" ht="33.950000000000003" customHeight="1">
      <c r="A3" s="80" t="s">
        <v>70</v>
      </c>
      <c r="B3" s="77" t="s">
        <v>87</v>
      </c>
      <c r="C3" s="78"/>
      <c r="D3" s="79"/>
      <c r="E3" s="77" t="s">
        <v>88</v>
      </c>
      <c r="F3" s="78"/>
      <c r="G3" s="79"/>
      <c r="H3" s="77" t="s">
        <v>89</v>
      </c>
      <c r="I3" s="78"/>
      <c r="J3" s="79"/>
      <c r="K3" s="18" t="s">
        <v>73</v>
      </c>
    </row>
    <row r="4" spans="1:11" s="14" customFormat="1" ht="32.1" customHeight="1">
      <c r="A4" s="80"/>
      <c r="B4" s="18" t="s">
        <v>74</v>
      </c>
      <c r="C4" s="19" t="s">
        <v>75</v>
      </c>
      <c r="D4" s="19" t="s">
        <v>76</v>
      </c>
      <c r="E4" s="19" t="s">
        <v>74</v>
      </c>
      <c r="F4" s="19" t="s">
        <v>75</v>
      </c>
      <c r="G4" s="19" t="s">
        <v>76</v>
      </c>
      <c r="H4" s="19" t="s">
        <v>74</v>
      </c>
      <c r="I4" s="19" t="s">
        <v>75</v>
      </c>
      <c r="J4" s="19" t="s">
        <v>76</v>
      </c>
      <c r="K4" s="24"/>
    </row>
    <row r="5" spans="1:11" s="15" customFormat="1" ht="30" customHeight="1">
      <c r="A5" s="20" t="s">
        <v>77</v>
      </c>
      <c r="B5" s="21">
        <f t="shared" ref="B5:G5" si="0">SUM(B6:B12)</f>
        <v>423000</v>
      </c>
      <c r="C5" s="21">
        <f t="shared" si="0"/>
        <v>84700</v>
      </c>
      <c r="D5" s="21">
        <f t="shared" si="0"/>
        <v>338300</v>
      </c>
      <c r="E5" s="21">
        <f t="shared" si="0"/>
        <v>367000</v>
      </c>
      <c r="F5" s="21">
        <f t="shared" si="0"/>
        <v>58000</v>
      </c>
      <c r="G5" s="21">
        <f t="shared" si="0"/>
        <v>309000</v>
      </c>
      <c r="H5" s="21">
        <f t="shared" ref="H5:J5" si="1">SUM(H6:H12)</f>
        <v>56000</v>
      </c>
      <c r="I5" s="21">
        <f t="shared" si="1"/>
        <v>26700</v>
      </c>
      <c r="J5" s="21">
        <f t="shared" si="1"/>
        <v>29300</v>
      </c>
      <c r="K5" s="20"/>
    </row>
    <row r="6" spans="1:11" s="13" customFormat="1" ht="30" customHeight="1">
      <c r="A6" s="22" t="s">
        <v>78</v>
      </c>
      <c r="B6" s="23">
        <f>+C6+D6</f>
        <v>94300</v>
      </c>
      <c r="C6" s="23">
        <f>+F6+I6</f>
        <v>16900</v>
      </c>
      <c r="D6" s="23">
        <f>+G6+J6</f>
        <v>77400</v>
      </c>
      <c r="E6" s="23">
        <f>+F6+G6</f>
        <v>86000</v>
      </c>
      <c r="F6" s="23">
        <f>11000+5000</f>
        <v>16000</v>
      </c>
      <c r="G6" s="23">
        <v>70000</v>
      </c>
      <c r="H6" s="23">
        <f>+I6+J6</f>
        <v>8300</v>
      </c>
      <c r="I6" s="23">
        <v>900</v>
      </c>
      <c r="J6" s="23">
        <v>7400</v>
      </c>
      <c r="K6" s="22"/>
    </row>
    <row r="7" spans="1:11" s="13" customFormat="1" ht="30" customHeight="1">
      <c r="A7" s="22" t="s">
        <v>79</v>
      </c>
      <c r="B7" s="23">
        <f t="shared" ref="B7:B12" si="2">+C7+D7</f>
        <v>88600</v>
      </c>
      <c r="C7" s="23">
        <f t="shared" ref="C7:C12" si="3">+F7+I7</f>
        <v>7000</v>
      </c>
      <c r="D7" s="23">
        <f t="shared" ref="D7:D12" si="4">+G7+J7</f>
        <v>81600</v>
      </c>
      <c r="E7" s="23">
        <f t="shared" ref="E7:E12" si="5">+F7+G7</f>
        <v>72000</v>
      </c>
      <c r="F7" s="23">
        <v>7000</v>
      </c>
      <c r="G7" s="23">
        <v>65000</v>
      </c>
      <c r="H7" s="23">
        <f t="shared" ref="H7:H12" si="6">+I7+J7</f>
        <v>16600</v>
      </c>
      <c r="I7" s="23"/>
      <c r="J7" s="23">
        <v>16600</v>
      </c>
      <c r="K7" s="22"/>
    </row>
    <row r="8" spans="1:11" s="13" customFormat="1" ht="30" customHeight="1">
      <c r="A8" s="22" t="s">
        <v>80</v>
      </c>
      <c r="B8" s="23">
        <f t="shared" si="2"/>
        <v>72300</v>
      </c>
      <c r="C8" s="23">
        <f t="shared" si="3"/>
        <v>21500</v>
      </c>
      <c r="D8" s="23">
        <f t="shared" si="4"/>
        <v>50800</v>
      </c>
      <c r="E8" s="23">
        <f t="shared" si="5"/>
        <v>57000</v>
      </c>
      <c r="F8" s="23">
        <v>7000</v>
      </c>
      <c r="G8" s="23">
        <v>50000</v>
      </c>
      <c r="H8" s="23">
        <f t="shared" si="6"/>
        <v>15300</v>
      </c>
      <c r="I8" s="23">
        <v>14500</v>
      </c>
      <c r="J8" s="23">
        <v>800</v>
      </c>
      <c r="K8" s="22"/>
    </row>
    <row r="9" spans="1:11" s="13" customFormat="1" ht="30" customHeight="1">
      <c r="A9" s="22" t="s">
        <v>81</v>
      </c>
      <c r="B9" s="23">
        <f t="shared" si="2"/>
        <v>44200</v>
      </c>
      <c r="C9" s="23">
        <f t="shared" si="3"/>
        <v>10800</v>
      </c>
      <c r="D9" s="23">
        <f t="shared" si="4"/>
        <v>33400</v>
      </c>
      <c r="E9" s="23">
        <f t="shared" si="5"/>
        <v>38000</v>
      </c>
      <c r="F9" s="23">
        <v>8000</v>
      </c>
      <c r="G9" s="23">
        <v>30000</v>
      </c>
      <c r="H9" s="23">
        <f t="shared" si="6"/>
        <v>6200</v>
      </c>
      <c r="I9" s="23">
        <v>2800</v>
      </c>
      <c r="J9" s="23">
        <v>3400</v>
      </c>
      <c r="K9" s="22"/>
    </row>
    <row r="10" spans="1:11" s="13" customFormat="1" ht="30" customHeight="1">
      <c r="A10" s="22" t="s">
        <v>82</v>
      </c>
      <c r="B10" s="23">
        <f t="shared" si="2"/>
        <v>50100</v>
      </c>
      <c r="C10" s="23">
        <f t="shared" si="3"/>
        <v>14000</v>
      </c>
      <c r="D10" s="23">
        <f t="shared" si="4"/>
        <v>36100</v>
      </c>
      <c r="E10" s="23">
        <f t="shared" si="5"/>
        <v>42000</v>
      </c>
      <c r="F10" s="23">
        <v>7000</v>
      </c>
      <c r="G10" s="23">
        <v>35000</v>
      </c>
      <c r="H10" s="23">
        <f t="shared" si="6"/>
        <v>8100</v>
      </c>
      <c r="I10" s="23">
        <v>7000</v>
      </c>
      <c r="J10" s="23">
        <v>1100</v>
      </c>
      <c r="K10" s="22"/>
    </row>
    <row r="11" spans="1:11" s="13" customFormat="1" ht="30" customHeight="1">
      <c r="A11" s="22" t="s">
        <v>83</v>
      </c>
      <c r="B11" s="23">
        <f t="shared" si="2"/>
        <v>58500</v>
      </c>
      <c r="C11" s="23">
        <f t="shared" si="3"/>
        <v>8500</v>
      </c>
      <c r="D11" s="23">
        <f t="shared" si="4"/>
        <v>50000</v>
      </c>
      <c r="E11" s="23">
        <f t="shared" si="5"/>
        <v>57000</v>
      </c>
      <c r="F11" s="23">
        <v>7000</v>
      </c>
      <c r="G11" s="23">
        <v>50000</v>
      </c>
      <c r="H11" s="23">
        <f t="shared" si="6"/>
        <v>1500</v>
      </c>
      <c r="I11" s="23">
        <v>1500</v>
      </c>
      <c r="J11" s="23"/>
      <c r="K11" s="22"/>
    </row>
    <row r="12" spans="1:11" s="13" customFormat="1" ht="30" customHeight="1">
      <c r="A12" s="22" t="s">
        <v>84</v>
      </c>
      <c r="B12" s="23">
        <f t="shared" si="2"/>
        <v>15000</v>
      </c>
      <c r="C12" s="23">
        <f t="shared" si="3"/>
        <v>6000</v>
      </c>
      <c r="D12" s="23">
        <f t="shared" si="4"/>
        <v>9000</v>
      </c>
      <c r="E12" s="23">
        <f t="shared" si="5"/>
        <v>15000</v>
      </c>
      <c r="F12" s="23">
        <v>6000</v>
      </c>
      <c r="G12" s="23">
        <v>9000</v>
      </c>
      <c r="H12" s="23">
        <f t="shared" si="6"/>
        <v>0</v>
      </c>
      <c r="I12" s="23"/>
      <c r="J12" s="23"/>
      <c r="K12" s="22"/>
    </row>
    <row r="13" spans="1:11" ht="42.75" customHeight="1"/>
  </sheetData>
  <mergeCells count="6">
    <mergeCell ref="A1:K1"/>
    <mergeCell ref="F2:K2"/>
    <mergeCell ref="B3:D3"/>
    <mergeCell ref="E3:G3"/>
    <mergeCell ref="H3:J3"/>
    <mergeCell ref="A3:A4"/>
  </mergeCells>
  <phoneticPr fontId="26" type="noConversion"/>
  <printOptions horizontalCentered="1"/>
  <pageMargins left="0.31874999999999998" right="0.20833333333333301" top="0.82638888888888895" bottom="0.33819444444444402" header="0.31458333333333299" footer="0.31458333333333299"/>
  <pageSetup paperSize="9" orientation="landscape"/>
</worksheet>
</file>

<file path=xl/worksheets/sheet5.xml><?xml version="1.0" encoding="utf-8"?>
<worksheet xmlns="http://schemas.openxmlformats.org/spreadsheetml/2006/main" xmlns:r="http://schemas.openxmlformats.org/officeDocument/2006/relationships">
  <dimension ref="A1:G25"/>
  <sheetViews>
    <sheetView showZeros="0" tabSelected="1" workbookViewId="0">
      <selection activeCell="N22" sqref="N22"/>
    </sheetView>
  </sheetViews>
  <sheetFormatPr defaultColWidth="9" defaultRowHeight="13.5"/>
  <cols>
    <col min="1" max="1" width="7.875" style="2" customWidth="1"/>
    <col min="2" max="2" width="27" style="2" customWidth="1"/>
    <col min="3" max="3" width="11.625" style="3" hidden="1" customWidth="1"/>
    <col min="4" max="4" width="75.75" style="2" customWidth="1"/>
    <col min="5" max="5" width="16.5" style="4" customWidth="1"/>
    <col min="6" max="6" width="11.25" style="4" hidden="1" customWidth="1"/>
    <col min="7" max="7" width="11.25" style="2" hidden="1" customWidth="1"/>
    <col min="8" max="16384" width="9" style="2"/>
  </cols>
  <sheetData>
    <row r="1" spans="1:7" ht="27.75" customHeight="1">
      <c r="A1" s="82" t="s">
        <v>90</v>
      </c>
      <c r="B1" s="82"/>
      <c r="C1" s="82"/>
      <c r="D1" s="82"/>
      <c r="E1" s="82"/>
      <c r="F1" s="2"/>
    </row>
    <row r="2" spans="1:7" s="86" customFormat="1" ht="18.75" customHeight="1">
      <c r="A2" s="83" t="s">
        <v>91</v>
      </c>
      <c r="B2" s="83"/>
      <c r="C2" s="83"/>
      <c r="D2" s="83"/>
      <c r="E2" s="84" t="s">
        <v>146</v>
      </c>
      <c r="F2" s="85"/>
      <c r="G2" s="86" t="s">
        <v>86</v>
      </c>
    </row>
    <row r="3" spans="1:7" s="1" customFormat="1" ht="22.5" customHeight="1">
      <c r="A3" s="5" t="s">
        <v>147</v>
      </c>
      <c r="B3" s="5" t="s">
        <v>92</v>
      </c>
      <c r="C3" s="5" t="s">
        <v>93</v>
      </c>
      <c r="D3" s="5" t="s">
        <v>94</v>
      </c>
      <c r="E3" s="87" t="s">
        <v>148</v>
      </c>
      <c r="F3" s="5" t="s">
        <v>95</v>
      </c>
      <c r="G3" s="5" t="s">
        <v>96</v>
      </c>
    </row>
    <row r="4" spans="1:7" s="1" customFormat="1" ht="21" customHeight="1">
      <c r="A4" s="81" t="s">
        <v>97</v>
      </c>
      <c r="B4" s="81"/>
      <c r="C4" s="81"/>
      <c r="D4" s="81"/>
      <c r="E4" s="6">
        <f>SUM(E5:E25)</f>
        <v>16000</v>
      </c>
      <c r="F4" s="7">
        <f t="shared" ref="F4" si="0">SUM(F5:F24)</f>
        <v>7334.76</v>
      </c>
      <c r="G4" s="5">
        <f t="shared" ref="G4:G25" si="1">+E4-F4</f>
        <v>8665.24</v>
      </c>
    </row>
    <row r="5" spans="1:7" s="1" customFormat="1" ht="18.75" customHeight="1">
      <c r="A5" s="88">
        <v>1</v>
      </c>
      <c r="B5" s="89" t="s">
        <v>98</v>
      </c>
      <c r="C5" s="90" t="s">
        <v>99</v>
      </c>
      <c r="D5" s="89" t="s">
        <v>100</v>
      </c>
      <c r="E5" s="91">
        <v>2154</v>
      </c>
      <c r="F5" s="8">
        <v>800</v>
      </c>
      <c r="G5" s="8">
        <f t="shared" si="1"/>
        <v>1354</v>
      </c>
    </row>
    <row r="6" spans="1:7" s="1" customFormat="1" ht="21.75" customHeight="1">
      <c r="A6" s="92">
        <v>2</v>
      </c>
      <c r="B6" s="93" t="s">
        <v>101</v>
      </c>
      <c r="C6" s="93" t="s">
        <v>102</v>
      </c>
      <c r="D6" s="93" t="s">
        <v>103</v>
      </c>
      <c r="E6" s="91">
        <v>2356</v>
      </c>
      <c r="F6" s="10">
        <v>2356</v>
      </c>
      <c r="G6" s="8">
        <f t="shared" si="1"/>
        <v>0</v>
      </c>
    </row>
    <row r="7" spans="1:7" s="1" customFormat="1" ht="21.75" customHeight="1">
      <c r="A7" s="88">
        <v>3</v>
      </c>
      <c r="B7" s="93" t="s">
        <v>104</v>
      </c>
      <c r="C7" s="93" t="s">
        <v>102</v>
      </c>
      <c r="D7" s="93" t="s">
        <v>105</v>
      </c>
      <c r="E7" s="91">
        <v>1000</v>
      </c>
      <c r="F7" s="10">
        <v>220</v>
      </c>
      <c r="G7" s="8">
        <f t="shared" si="1"/>
        <v>780</v>
      </c>
    </row>
    <row r="8" spans="1:7" s="1" customFormat="1" ht="21.75" customHeight="1">
      <c r="A8" s="88">
        <v>4</v>
      </c>
      <c r="B8" s="94" t="s">
        <v>106</v>
      </c>
      <c r="C8" s="95" t="s">
        <v>107</v>
      </c>
      <c r="D8" s="96" t="s">
        <v>108</v>
      </c>
      <c r="E8" s="91">
        <v>1000</v>
      </c>
      <c r="F8" s="8">
        <v>1000</v>
      </c>
      <c r="G8" s="8">
        <f t="shared" si="1"/>
        <v>0</v>
      </c>
    </row>
    <row r="9" spans="1:7" s="1" customFormat="1" ht="21.75" customHeight="1">
      <c r="A9" s="92">
        <v>5</v>
      </c>
      <c r="B9" s="94" t="s">
        <v>109</v>
      </c>
      <c r="C9" s="97" t="s">
        <v>107</v>
      </c>
      <c r="D9" s="89" t="s">
        <v>110</v>
      </c>
      <c r="E9" s="91">
        <v>950</v>
      </c>
      <c r="F9" s="8"/>
      <c r="G9" s="8">
        <f t="shared" si="1"/>
        <v>950</v>
      </c>
    </row>
    <row r="10" spans="1:7" s="1" customFormat="1" ht="21.75" customHeight="1">
      <c r="A10" s="88">
        <v>6</v>
      </c>
      <c r="B10" s="93" t="s">
        <v>111</v>
      </c>
      <c r="C10" s="93" t="s">
        <v>112</v>
      </c>
      <c r="D10" s="93" t="s">
        <v>113</v>
      </c>
      <c r="E10" s="91">
        <v>634</v>
      </c>
      <c r="F10" s="8">
        <v>633.55999999999995</v>
      </c>
      <c r="G10" s="8">
        <f t="shared" si="1"/>
        <v>0.44000000000005501</v>
      </c>
    </row>
    <row r="11" spans="1:7" s="1" customFormat="1" ht="21.75" customHeight="1">
      <c r="A11" s="88">
        <v>7</v>
      </c>
      <c r="B11" s="94" t="s">
        <v>109</v>
      </c>
      <c r="C11" s="97" t="s">
        <v>107</v>
      </c>
      <c r="D11" s="89" t="s">
        <v>114</v>
      </c>
      <c r="E11" s="91">
        <v>500</v>
      </c>
      <c r="F11" s="8">
        <v>500</v>
      </c>
      <c r="G11" s="8">
        <f t="shared" si="1"/>
        <v>0</v>
      </c>
    </row>
    <row r="12" spans="1:7" s="1" customFormat="1" ht="21.75" customHeight="1">
      <c r="A12" s="92">
        <v>8</v>
      </c>
      <c r="B12" s="93" t="s">
        <v>115</v>
      </c>
      <c r="C12" s="93" t="s">
        <v>112</v>
      </c>
      <c r="D12" s="93" t="s">
        <v>116</v>
      </c>
      <c r="E12" s="91">
        <v>300</v>
      </c>
      <c r="F12" s="10">
        <v>125.2</v>
      </c>
      <c r="G12" s="8">
        <f t="shared" si="1"/>
        <v>174.8</v>
      </c>
    </row>
    <row r="13" spans="1:7" s="1" customFormat="1" ht="21.75" customHeight="1">
      <c r="A13" s="88">
        <v>9</v>
      </c>
      <c r="B13" s="98" t="s">
        <v>117</v>
      </c>
      <c r="C13" s="99" t="s">
        <v>118</v>
      </c>
      <c r="D13" s="98" t="s">
        <v>119</v>
      </c>
      <c r="E13" s="91">
        <v>300</v>
      </c>
      <c r="F13" s="9">
        <v>300</v>
      </c>
      <c r="G13" s="8">
        <f t="shared" si="1"/>
        <v>0</v>
      </c>
    </row>
    <row r="14" spans="1:7" s="1" customFormat="1" ht="21.75" customHeight="1">
      <c r="A14" s="88">
        <v>10</v>
      </c>
      <c r="B14" s="93" t="s">
        <v>120</v>
      </c>
      <c r="C14" s="100" t="s">
        <v>121</v>
      </c>
      <c r="D14" s="93" t="s">
        <v>122</v>
      </c>
      <c r="E14" s="101">
        <v>300</v>
      </c>
      <c r="F14" s="10">
        <v>230</v>
      </c>
      <c r="G14" s="8">
        <f t="shared" si="1"/>
        <v>70</v>
      </c>
    </row>
    <row r="15" spans="1:7" s="1" customFormat="1" ht="21.75" customHeight="1">
      <c r="A15" s="92">
        <v>11</v>
      </c>
      <c r="B15" s="93" t="s">
        <v>123</v>
      </c>
      <c r="C15" s="100" t="s">
        <v>112</v>
      </c>
      <c r="D15" s="93" t="s">
        <v>124</v>
      </c>
      <c r="E15" s="101">
        <v>300</v>
      </c>
      <c r="F15" s="10">
        <v>300</v>
      </c>
      <c r="G15" s="8">
        <f t="shared" si="1"/>
        <v>0</v>
      </c>
    </row>
    <row r="16" spans="1:7" s="1" customFormat="1" ht="21.75" customHeight="1">
      <c r="A16" s="88">
        <v>12</v>
      </c>
      <c r="B16" s="94" t="s">
        <v>125</v>
      </c>
      <c r="C16" s="97" t="s">
        <v>107</v>
      </c>
      <c r="D16" s="89" t="s">
        <v>126</v>
      </c>
      <c r="E16" s="91">
        <v>200</v>
      </c>
      <c r="F16" s="8">
        <v>200</v>
      </c>
      <c r="G16" s="8">
        <f t="shared" si="1"/>
        <v>0</v>
      </c>
    </row>
    <row r="17" spans="1:7" s="1" customFormat="1" ht="21.75" customHeight="1">
      <c r="A17" s="88">
        <v>13</v>
      </c>
      <c r="B17" s="99" t="s">
        <v>127</v>
      </c>
      <c r="C17" s="99" t="s">
        <v>128</v>
      </c>
      <c r="D17" s="102" t="s">
        <v>129</v>
      </c>
      <c r="E17" s="91">
        <v>200</v>
      </c>
      <c r="F17" s="11">
        <v>200</v>
      </c>
      <c r="G17" s="8">
        <f t="shared" si="1"/>
        <v>0</v>
      </c>
    </row>
    <row r="18" spans="1:7" s="1" customFormat="1" ht="21.75" customHeight="1">
      <c r="A18" s="92">
        <v>14</v>
      </c>
      <c r="B18" s="103" t="s">
        <v>130</v>
      </c>
      <c r="C18" s="97" t="s">
        <v>107</v>
      </c>
      <c r="D18" s="89" t="s">
        <v>131</v>
      </c>
      <c r="E18" s="91">
        <v>196</v>
      </c>
      <c r="F18" s="8"/>
      <c r="G18" s="8">
        <f t="shared" si="1"/>
        <v>196</v>
      </c>
    </row>
    <row r="19" spans="1:7" s="1" customFormat="1" ht="24.75" customHeight="1">
      <c r="A19" s="88">
        <v>15</v>
      </c>
      <c r="B19" s="99" t="s">
        <v>132</v>
      </c>
      <c r="C19" s="99" t="s">
        <v>118</v>
      </c>
      <c r="D19" s="99" t="s">
        <v>133</v>
      </c>
      <c r="E19" s="91">
        <v>170</v>
      </c>
      <c r="F19" s="11">
        <v>170</v>
      </c>
      <c r="G19" s="8">
        <f t="shared" si="1"/>
        <v>0</v>
      </c>
    </row>
    <row r="20" spans="1:7" s="1" customFormat="1" ht="24.75" customHeight="1">
      <c r="A20" s="88">
        <v>16</v>
      </c>
      <c r="B20" s="89" t="s">
        <v>134</v>
      </c>
      <c r="C20" s="90" t="s">
        <v>107</v>
      </c>
      <c r="D20" s="89" t="s">
        <v>135</v>
      </c>
      <c r="E20" s="91">
        <v>140</v>
      </c>
      <c r="F20" s="8"/>
      <c r="G20" s="8">
        <f t="shared" si="1"/>
        <v>140</v>
      </c>
    </row>
    <row r="21" spans="1:7" s="1" customFormat="1" ht="24.75" customHeight="1">
      <c r="A21" s="92">
        <v>17</v>
      </c>
      <c r="B21" s="94" t="s">
        <v>136</v>
      </c>
      <c r="C21" s="97" t="s">
        <v>107</v>
      </c>
      <c r="D21" s="96" t="s">
        <v>137</v>
      </c>
      <c r="E21" s="91">
        <v>100</v>
      </c>
      <c r="F21" s="8">
        <v>100</v>
      </c>
      <c r="G21" s="8">
        <f t="shared" si="1"/>
        <v>0</v>
      </c>
    </row>
    <row r="22" spans="1:7" s="1" customFormat="1" ht="24.75" customHeight="1">
      <c r="A22" s="88">
        <v>18</v>
      </c>
      <c r="B22" s="104" t="s">
        <v>138</v>
      </c>
      <c r="C22" s="100" t="s">
        <v>121</v>
      </c>
      <c r="D22" s="104" t="s">
        <v>139</v>
      </c>
      <c r="E22" s="91">
        <v>90</v>
      </c>
      <c r="F22" s="10">
        <v>90</v>
      </c>
      <c r="G22" s="8">
        <f t="shared" si="1"/>
        <v>0</v>
      </c>
    </row>
    <row r="23" spans="1:7" s="1" customFormat="1" ht="24.75" customHeight="1">
      <c r="A23" s="88">
        <v>19</v>
      </c>
      <c r="B23" s="93" t="s">
        <v>140</v>
      </c>
      <c r="C23" s="100" t="s">
        <v>141</v>
      </c>
      <c r="D23" s="93" t="s">
        <v>142</v>
      </c>
      <c r="E23" s="91">
        <v>60</v>
      </c>
      <c r="F23" s="10">
        <v>60</v>
      </c>
      <c r="G23" s="8">
        <f t="shared" si="1"/>
        <v>0</v>
      </c>
    </row>
    <row r="24" spans="1:7" s="1" customFormat="1" ht="24.75" customHeight="1">
      <c r="A24" s="92">
        <v>20</v>
      </c>
      <c r="B24" s="94" t="s">
        <v>109</v>
      </c>
      <c r="C24" s="97" t="s">
        <v>107</v>
      </c>
      <c r="D24" s="89" t="s">
        <v>143</v>
      </c>
      <c r="E24" s="91">
        <v>50</v>
      </c>
      <c r="F24" s="8">
        <v>50</v>
      </c>
      <c r="G24" s="8">
        <f t="shared" si="1"/>
        <v>0</v>
      </c>
    </row>
    <row r="25" spans="1:7" ht="24.75" customHeight="1">
      <c r="A25" s="88">
        <v>21</v>
      </c>
      <c r="B25" s="94" t="s">
        <v>144</v>
      </c>
      <c r="C25" s="105"/>
      <c r="D25" s="89" t="s">
        <v>145</v>
      </c>
      <c r="E25" s="91">
        <v>5000</v>
      </c>
      <c r="F25" s="12"/>
      <c r="G25" s="8">
        <f t="shared" si="1"/>
        <v>5000</v>
      </c>
    </row>
  </sheetData>
  <mergeCells count="3">
    <mergeCell ref="A1:E1"/>
    <mergeCell ref="A2:D2"/>
    <mergeCell ref="A4:D4"/>
  </mergeCells>
  <phoneticPr fontId="21" type="noConversion"/>
  <pageMargins left="0.51181102362204722" right="0.23622047244094491" top="0.21" bottom="0.31496062992125984" header="0.17"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一般公共预算支出调整</vt:lpstr>
      <vt:lpstr>一般公共预算支出平衡</vt:lpstr>
      <vt:lpstr>债务限额表</vt:lpstr>
      <vt:lpstr>2021年债券争取情况表</vt:lpstr>
      <vt:lpstr>一般债券安排情况表</vt:lpstr>
      <vt:lpstr>一般债券安排情况表!Print_Area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2022-03-21T07:15:26Z</cp:lastPrinted>
  <dcterms:created xsi:type="dcterms:W3CDTF">2020-10-12T08:06:00Z</dcterms:created>
  <dcterms:modified xsi:type="dcterms:W3CDTF">2022-03-21T07:15:28Z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