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75" yWindow="15" windowWidth="4470" windowHeight="1965" activeTab="7"/>
  </bookViews>
  <sheets>
    <sheet name="一般公共预算支出调整" sheetId="1" r:id="rId1"/>
    <sheet name="一般公共预算支出平衡" sheetId="3" r:id="rId2"/>
    <sheet name="政府性基金支出调整" sheetId="2" r:id="rId3"/>
    <sheet name="政府基金支出平衡" sheetId="7" r:id="rId4"/>
    <sheet name="债务限额表" sheetId="4" r:id="rId5"/>
    <sheet name="2021年债券争取情况表" sheetId="5" r:id="rId6"/>
    <sheet name="一般债券安排情况表" sheetId="6" r:id="rId7"/>
    <sheet name="专项债券情况" sheetId="8" r:id="rId8"/>
  </sheets>
  <externalReferences>
    <externalReference r:id="rId9"/>
  </externalReferences>
  <definedNames>
    <definedName name="_xlnm.Print_Area" localSheetId="6">一般债券安排情况表!$A$1:$G$24</definedName>
  </definedNames>
  <calcPr calcId="124519"/>
</workbook>
</file>

<file path=xl/calcChain.xml><?xml version="1.0" encoding="utf-8"?>
<calcChain xmlns="http://schemas.openxmlformats.org/spreadsheetml/2006/main">
  <c r="F23" i="8"/>
  <c r="F14"/>
  <c r="F5"/>
  <c r="F4" i="6"/>
  <c r="G5"/>
  <c r="G6"/>
  <c r="G7"/>
  <c r="G8"/>
  <c r="G9"/>
  <c r="G10"/>
  <c r="G11"/>
  <c r="G12"/>
  <c r="G13"/>
  <c r="G14"/>
  <c r="G15"/>
  <c r="G16"/>
  <c r="G17"/>
  <c r="G18"/>
  <c r="G19"/>
  <c r="G20"/>
  <c r="G21"/>
  <c r="G22"/>
  <c r="G23"/>
  <c r="G24"/>
  <c r="T7" i="4"/>
  <c r="T6"/>
  <c r="T5"/>
  <c r="S5"/>
  <c r="E6"/>
  <c r="B5"/>
  <c r="B6"/>
  <c r="C5"/>
  <c r="D5"/>
  <c r="F5"/>
  <c r="G5"/>
  <c r="E5"/>
  <c r="E7"/>
  <c r="E12"/>
  <c r="E8"/>
  <c r="E9"/>
  <c r="E11"/>
  <c r="E10"/>
  <c r="G17" i="7"/>
  <c r="G4"/>
  <c r="H4"/>
  <c r="F4"/>
  <c r="H8"/>
  <c r="H9"/>
  <c r="C15"/>
  <c r="D15" s="1"/>
  <c r="D5"/>
  <c r="D6"/>
  <c r="D7"/>
  <c r="D9"/>
  <c r="D12"/>
  <c r="D13"/>
  <c r="C11"/>
  <c r="H6"/>
  <c r="H7"/>
  <c r="H10"/>
  <c r="H11"/>
  <c r="H12"/>
  <c r="H14"/>
  <c r="H16"/>
  <c r="G11"/>
  <c r="C14"/>
  <c r="D14" s="1"/>
  <c r="B14"/>
  <c r="B12"/>
  <c r="F11"/>
  <c r="B11"/>
  <c r="B10"/>
  <c r="B8" s="1"/>
  <c r="D8" s="1"/>
  <c r="F5"/>
  <c r="F17" s="1"/>
  <c r="B4"/>
  <c r="D4" s="1"/>
  <c r="C19" i="3"/>
  <c r="G9"/>
  <c r="G4" s="1"/>
  <c r="G19" s="1"/>
  <c r="H9"/>
  <c r="H4" s="1"/>
  <c r="F9"/>
  <c r="G10"/>
  <c r="B4" i="2"/>
  <c r="E4" i="6"/>
  <c r="C15" i="2"/>
  <c r="C18"/>
  <c r="C17" s="1"/>
  <c r="C4" s="1"/>
  <c r="B17"/>
  <c r="H6" i="3"/>
  <c r="H7"/>
  <c r="H8"/>
  <c r="H10"/>
  <c r="H11"/>
  <c r="H12"/>
  <c r="H13"/>
  <c r="H14"/>
  <c r="H15"/>
  <c r="H16"/>
  <c r="H17"/>
  <c r="D6"/>
  <c r="D17"/>
  <c r="G4" i="6" l="1"/>
  <c r="C17" i="7"/>
  <c r="D11"/>
  <c r="H5"/>
  <c r="H17"/>
  <c r="D10"/>
  <c r="B17"/>
  <c r="D17" s="1"/>
  <c r="B16" i="3"/>
  <c r="D16" s="1"/>
  <c r="B15"/>
  <c r="B13"/>
  <c r="D13" s="1"/>
  <c r="B12"/>
  <c r="D12" s="1"/>
  <c r="B11"/>
  <c r="D11" s="1"/>
  <c r="B10"/>
  <c r="B9"/>
  <c r="D9" s="1"/>
  <c r="B8"/>
  <c r="D8" s="1"/>
  <c r="B4"/>
  <c r="D4" s="1"/>
  <c r="E7" i="5"/>
  <c r="E8"/>
  <c r="D10"/>
  <c r="H7"/>
  <c r="H8"/>
  <c r="H9"/>
  <c r="H10"/>
  <c r="H11"/>
  <c r="H12"/>
  <c r="H6"/>
  <c r="E9"/>
  <c r="E10"/>
  <c r="E11"/>
  <c r="E12"/>
  <c r="E6"/>
  <c r="C7"/>
  <c r="D7"/>
  <c r="C8"/>
  <c r="D8"/>
  <c r="C9"/>
  <c r="D9"/>
  <c r="C10"/>
  <c r="C11"/>
  <c r="D11"/>
  <c r="C12"/>
  <c r="D12"/>
  <c r="D6"/>
  <c r="C6"/>
  <c r="J5"/>
  <c r="I5"/>
  <c r="G5"/>
  <c r="F5"/>
  <c r="D5" i="2"/>
  <c r="D6"/>
  <c r="D7"/>
  <c r="D8"/>
  <c r="D9"/>
  <c r="D10"/>
  <c r="D11"/>
  <c r="D12"/>
  <c r="D14"/>
  <c r="D15"/>
  <c r="D17"/>
  <c r="D4" s="1"/>
  <c r="D18"/>
  <c r="D19"/>
  <c r="D20"/>
  <c r="D21"/>
  <c r="D22"/>
  <c r="C10"/>
  <c r="B10"/>
  <c r="C13"/>
  <c r="D13" s="1"/>
  <c r="B13"/>
  <c r="B7" i="3" l="1"/>
  <c r="D10"/>
  <c r="B14"/>
  <c r="D14" s="1"/>
  <c r="D15"/>
  <c r="B12" i="5"/>
  <c r="B6"/>
  <c r="E5"/>
  <c r="B10"/>
  <c r="D5"/>
  <c r="B9"/>
  <c r="B11"/>
  <c r="H5"/>
  <c r="C5"/>
  <c r="B7"/>
  <c r="B8"/>
  <c r="B5" i="2"/>
  <c r="L6" i="4"/>
  <c r="M6"/>
  <c r="L7"/>
  <c r="M7"/>
  <c r="L8"/>
  <c r="M8"/>
  <c r="L9"/>
  <c r="M9"/>
  <c r="L10"/>
  <c r="M10"/>
  <c r="L11"/>
  <c r="M11"/>
  <c r="L12"/>
  <c r="M12"/>
  <c r="N12"/>
  <c r="N11"/>
  <c r="N10"/>
  <c r="N9"/>
  <c r="N8"/>
  <c r="N7"/>
  <c r="N6"/>
  <c r="K6" s="1"/>
  <c r="P5"/>
  <c r="O5"/>
  <c r="B12"/>
  <c r="B11"/>
  <c r="B10"/>
  <c r="B9"/>
  <c r="B8"/>
  <c r="B7"/>
  <c r="K9" l="1"/>
  <c r="K12"/>
  <c r="K10"/>
  <c r="K8"/>
  <c r="M5"/>
  <c r="K11"/>
  <c r="L5"/>
  <c r="B5" i="3"/>
  <c r="D5" s="1"/>
  <c r="D7"/>
  <c r="B5" i="5"/>
  <c r="N5" i="4"/>
  <c r="K7"/>
  <c r="K5" l="1"/>
  <c r="B18" i="2"/>
  <c r="C6"/>
  <c r="F19" i="3"/>
  <c r="D26" i="1"/>
  <c r="D25"/>
  <c r="D24"/>
  <c r="D23"/>
  <c r="D22"/>
  <c r="D21"/>
  <c r="D20"/>
  <c r="D19"/>
  <c r="D18"/>
  <c r="D17"/>
  <c r="D16"/>
  <c r="D15"/>
  <c r="D14"/>
  <c r="D13"/>
  <c r="D12"/>
  <c r="D11"/>
  <c r="D10"/>
  <c r="D9"/>
  <c r="D8"/>
  <c r="D7"/>
  <c r="D6"/>
  <c r="D5"/>
  <c r="C4"/>
  <c r="B4"/>
  <c r="C5" i="2" l="1"/>
  <c r="H19" i="3"/>
  <c r="D4" i="1"/>
  <c r="D19" i="3" l="1"/>
  <c r="B19" l="1"/>
</calcChain>
</file>

<file path=xl/sharedStrings.xml><?xml version="1.0" encoding="utf-8"?>
<sst xmlns="http://schemas.openxmlformats.org/spreadsheetml/2006/main" count="292" uniqueCount="230">
  <si>
    <t>一般公共服务</t>
  </si>
  <si>
    <t>公共安全</t>
  </si>
  <si>
    <t>教育</t>
  </si>
  <si>
    <t>科学技术</t>
  </si>
  <si>
    <t>社会保障和就业</t>
  </si>
  <si>
    <t>城乡社区事务</t>
  </si>
  <si>
    <t>农林水事务</t>
  </si>
  <si>
    <t>交通运输</t>
  </si>
  <si>
    <t>项    目</t>
    <phoneticPr fontId="2" type="noConversion"/>
  </si>
  <si>
    <t>合   计</t>
    <phoneticPr fontId="3" type="noConversion"/>
  </si>
  <si>
    <r>
      <t xml:space="preserve">  </t>
    </r>
    <r>
      <rPr>
        <sz val="12"/>
        <rFont val="宋体"/>
        <family val="3"/>
        <charset val="134"/>
      </rPr>
      <t>单位：万元</t>
    </r>
  </si>
  <si>
    <r>
      <rPr>
        <sz val="12"/>
        <rFont val="宋体"/>
        <family val="3"/>
        <charset val="134"/>
      </rPr>
      <t>年初预算数</t>
    </r>
    <phoneticPr fontId="3" type="noConversion"/>
  </si>
  <si>
    <r>
      <rPr>
        <sz val="12"/>
        <rFont val="宋体"/>
        <family val="3"/>
        <charset val="134"/>
      </rPr>
      <t>调整预算数</t>
    </r>
    <phoneticPr fontId="3" type="noConversion"/>
  </si>
  <si>
    <t xml:space="preserve">    地方政府专项债务付息支出</t>
  </si>
  <si>
    <t xml:space="preserve">本年一般预算收入 </t>
  </si>
  <si>
    <t>返还性收入</t>
  </si>
  <si>
    <r>
      <rPr>
        <sz val="11"/>
        <color indexed="8"/>
        <rFont val="宋体"/>
        <family val="3"/>
        <charset val="134"/>
      </rPr>
      <t>单位：万元</t>
    </r>
    <phoneticPr fontId="2" type="noConversion"/>
  </si>
  <si>
    <t xml:space="preserve">    国有土地使用权出让收入及对应专项债务收入安排的支出</t>
    <phoneticPr fontId="9" type="noConversion"/>
  </si>
  <si>
    <r>
      <rPr>
        <sz val="11"/>
        <rFont val="宋体"/>
        <family val="3"/>
        <charset val="134"/>
      </rPr>
      <t>单位：万元</t>
    </r>
    <phoneticPr fontId="9" type="noConversion"/>
  </si>
  <si>
    <t>政府性基金支出小计</t>
    <phoneticPr fontId="9" type="noConversion"/>
  </si>
  <si>
    <t xml:space="preserve">  城乡社区支出</t>
    <phoneticPr fontId="2" type="noConversion"/>
  </si>
  <si>
    <t xml:space="preserve">  交通运输支出</t>
    <phoneticPr fontId="2" type="noConversion"/>
  </si>
  <si>
    <t xml:space="preserve">  其他支出</t>
    <phoneticPr fontId="2" type="noConversion"/>
  </si>
  <si>
    <t xml:space="preserve">      国有土地使用权出让金债务付息</t>
    <phoneticPr fontId="9" type="noConversion"/>
  </si>
  <si>
    <t xml:space="preserve">      政府收费公路专项债券付息支出</t>
    <phoneticPr fontId="9" type="noConversion"/>
  </si>
  <si>
    <t>单位：亿元</t>
  </si>
  <si>
    <t>县区名称</t>
  </si>
  <si>
    <t>债务总限额</t>
  </si>
  <si>
    <t>新增债务限额</t>
  </si>
  <si>
    <t>备注</t>
  </si>
  <si>
    <t>小计</t>
  </si>
  <si>
    <t>一般债务限额</t>
  </si>
  <si>
    <t>专项债务限额</t>
  </si>
  <si>
    <t>合 计</t>
  </si>
  <si>
    <t>市本级</t>
  </si>
  <si>
    <t>甘州区</t>
  </si>
  <si>
    <t>临泽县</t>
  </si>
  <si>
    <t>高台县</t>
  </si>
  <si>
    <t>山丹县</t>
  </si>
  <si>
    <t>民乐县</t>
  </si>
  <si>
    <t>肃南县</t>
  </si>
  <si>
    <t>2020年地方政府债务限额情况表</t>
    <phoneticPr fontId="18" type="noConversion"/>
  </si>
  <si>
    <t>新增债务限额</t>
    <phoneticPr fontId="18" type="noConversion"/>
  </si>
  <si>
    <t>2021年地方政府债务限额情况表</t>
    <phoneticPr fontId="18" type="noConversion"/>
  </si>
  <si>
    <t>2021年市级一般公共预算支出调整情况表</t>
    <phoneticPr fontId="3" type="noConversion"/>
  </si>
  <si>
    <t>国防</t>
  </si>
  <si>
    <t>文化旅游体育与传媒</t>
  </si>
  <si>
    <t>医疗卫生健康支出</t>
  </si>
  <si>
    <t>节能环保</t>
  </si>
  <si>
    <t>资源勘探电力信息等事务</t>
  </si>
  <si>
    <t>商业服务业等事务</t>
  </si>
  <si>
    <t>金融支出</t>
  </si>
  <si>
    <t>自然资源海洋气象等事务</t>
  </si>
  <si>
    <t>住房保障支出</t>
  </si>
  <si>
    <t>粮油物资储备管理事务</t>
  </si>
  <si>
    <t>灾害防治及应急管理支出</t>
  </si>
  <si>
    <t>预备费</t>
  </si>
  <si>
    <t>其他支出（年初预留）</t>
  </si>
  <si>
    <t>债务还本付息支出</t>
  </si>
  <si>
    <t>2021年市级一般公共预算收支平衡情况表</t>
    <phoneticPr fontId="9" type="noConversion"/>
  </si>
  <si>
    <t>2021年市级政府性基金预算支出情况表</t>
    <phoneticPr fontId="9" type="noConversion"/>
  </si>
  <si>
    <t xml:space="preserve">    福利彩票销售机构的业务费支出</t>
    <phoneticPr fontId="2" type="noConversion"/>
  </si>
  <si>
    <r>
      <t xml:space="preserve"> </t>
    </r>
    <r>
      <rPr>
        <b/>
        <sz val="12"/>
        <rFont val="宋体"/>
        <family val="3"/>
        <charset val="134"/>
      </rPr>
      <t xml:space="preserve"> </t>
    </r>
    <r>
      <rPr>
        <b/>
        <sz val="12"/>
        <rFont val="宋体"/>
        <family val="3"/>
        <charset val="134"/>
      </rPr>
      <t>债务发行费支出</t>
    </r>
    <phoneticPr fontId="2" type="noConversion"/>
  </si>
  <si>
    <r>
      <t xml:space="preserve"> </t>
    </r>
    <r>
      <rPr>
        <sz val="12"/>
        <rFont val="宋体"/>
        <family val="3"/>
        <charset val="134"/>
      </rPr>
      <t xml:space="preserve">     </t>
    </r>
    <r>
      <rPr>
        <sz val="12"/>
        <rFont val="宋体"/>
        <family val="3"/>
        <charset val="134"/>
      </rPr>
      <t>地方自行试点专项债券付息支出</t>
    </r>
    <phoneticPr fontId="9" type="noConversion"/>
  </si>
  <si>
    <t xml:space="preserve">    车辆通行费安排的支出</t>
    <phoneticPr fontId="2" type="noConversion"/>
  </si>
  <si>
    <t xml:space="preserve">    征地和拆迁补偿支出</t>
    <phoneticPr fontId="2" type="noConversion"/>
  </si>
  <si>
    <t xml:space="preserve">    城市建设支出</t>
    <phoneticPr fontId="2" type="noConversion"/>
  </si>
  <si>
    <t xml:space="preserve">    棚户区改造支出</t>
    <phoneticPr fontId="2" type="noConversion"/>
  </si>
  <si>
    <t xml:space="preserve">    其他地方自行试点项目收益专项债券收入安排的支出</t>
    <phoneticPr fontId="2" type="noConversion"/>
  </si>
  <si>
    <t>债务总限额</t>
    <phoneticPr fontId="18" type="noConversion"/>
  </si>
  <si>
    <t>再融资债券</t>
    <phoneticPr fontId="18" type="noConversion"/>
  </si>
  <si>
    <t>新增债券</t>
    <phoneticPr fontId="18" type="noConversion"/>
  </si>
  <si>
    <t>债券总额</t>
    <phoneticPr fontId="18" type="noConversion"/>
  </si>
  <si>
    <t>2021年地方政府债券情况表</t>
    <phoneticPr fontId="18" type="noConversion"/>
  </si>
  <si>
    <t>政府债券安排
支出增加数</t>
    <phoneticPr fontId="2" type="noConversion"/>
  </si>
  <si>
    <t xml:space="preserve">省财政转移性补助收入    </t>
    <phoneticPr fontId="2" type="noConversion"/>
  </si>
  <si>
    <t>其中：均衡性转移支付收入</t>
    <phoneticPr fontId="2" type="noConversion"/>
  </si>
  <si>
    <t>　　　固定数额补助收入</t>
    <phoneticPr fontId="2" type="noConversion"/>
  </si>
  <si>
    <t>调入预算稳定调节基金</t>
    <phoneticPr fontId="2" type="noConversion"/>
  </si>
  <si>
    <t>转移性支出</t>
  </si>
  <si>
    <t>专项上解支出</t>
  </si>
  <si>
    <t>补助县区支出</t>
  </si>
  <si>
    <t xml:space="preserve">年终结余  </t>
  </si>
  <si>
    <t xml:space="preserve">本年一般预算支出 </t>
  </si>
  <si>
    <t>基本支出</t>
  </si>
  <si>
    <t>　工资福利支出</t>
  </si>
  <si>
    <t>　公用经费</t>
  </si>
  <si>
    <t>　对个人和家庭补助</t>
  </si>
  <si>
    <t>项目支出</t>
  </si>
  <si>
    <t xml:space="preserve">  专项支出</t>
  </si>
  <si>
    <t>　预备费</t>
  </si>
  <si>
    <t>省下专项支出</t>
  </si>
  <si>
    <r>
      <rPr>
        <b/>
        <sz val="12"/>
        <rFont val="宋体"/>
        <family val="3"/>
        <charset val="134"/>
      </rPr>
      <t>调整预算数</t>
    </r>
    <phoneticPr fontId="2" type="noConversion"/>
  </si>
  <si>
    <t>调增数</t>
    <phoneticPr fontId="2" type="noConversion"/>
  </si>
  <si>
    <t>转贷地方政府债券支出</t>
    <phoneticPr fontId="2" type="noConversion"/>
  </si>
  <si>
    <t xml:space="preserve">    政府收费公路专项债券收入安排的支出</t>
    <phoneticPr fontId="2" type="noConversion"/>
  </si>
  <si>
    <t>执行单位</t>
  </si>
  <si>
    <t>归口科室</t>
  </si>
  <si>
    <t>项目名称</t>
  </si>
  <si>
    <t>合     计</t>
  </si>
  <si>
    <t>综合科</t>
  </si>
  <si>
    <t>乡村振兴</t>
  </si>
  <si>
    <t>行政政法科</t>
  </si>
  <si>
    <t>市委机要和保密局</t>
  </si>
  <si>
    <t>教科文科</t>
  </si>
  <si>
    <t>张掖中学</t>
  </si>
  <si>
    <t>张掖市民政局</t>
  </si>
  <si>
    <t>社保科</t>
  </si>
  <si>
    <t>张掖市消防救援支队</t>
  </si>
  <si>
    <t>资环科</t>
  </si>
  <si>
    <t>张掖市质量检验检测研究院</t>
  </si>
  <si>
    <t>中共张掖市委组织部</t>
  </si>
  <si>
    <t>政法委</t>
  </si>
  <si>
    <t>纪委</t>
  </si>
  <si>
    <t>序号</t>
    <phoneticPr fontId="18" type="noConversion"/>
  </si>
  <si>
    <t>2021年市本级新增一般债券情况表</t>
    <phoneticPr fontId="2" type="noConversion"/>
  </si>
  <si>
    <t>止目前
已执行数</t>
    <phoneticPr fontId="18" type="noConversion"/>
  </si>
  <si>
    <t>剩余数</t>
    <phoneticPr fontId="18" type="noConversion"/>
  </si>
  <si>
    <t>调减后
确定数</t>
    <phoneticPr fontId="18" type="noConversion"/>
  </si>
  <si>
    <t xml:space="preserve">  债务付息支出</t>
    <phoneticPr fontId="2" type="noConversion"/>
  </si>
  <si>
    <t xml:space="preserve">  债务还本支出</t>
    <phoneticPr fontId="2" type="noConversion"/>
  </si>
  <si>
    <t>2021年市级政府性基金预算收支平衡情况表</t>
    <phoneticPr fontId="27" type="noConversion"/>
  </si>
  <si>
    <t>项目</t>
  </si>
  <si>
    <t>政府性基金预算收入</t>
  </si>
  <si>
    <t>政府性基金预算支出</t>
  </si>
  <si>
    <t>政府性基金预算上级补助收入</t>
  </si>
  <si>
    <t>政府性基金预算下级上解收入</t>
  </si>
  <si>
    <t>政府性基金预算上年结余</t>
  </si>
  <si>
    <t>政府性基金预算调入资金</t>
  </si>
  <si>
    <t xml:space="preserve">  一般公共预算调入</t>
  </si>
  <si>
    <t xml:space="preserve">  其他调入资金</t>
    <phoneticPr fontId="27" type="noConversion"/>
  </si>
  <si>
    <t>政府性基金预算调出资金</t>
  </si>
  <si>
    <t>债务收入</t>
  </si>
  <si>
    <t>债务还本支出</t>
  </si>
  <si>
    <t xml:space="preserve">  地方政府债务收入</t>
  </si>
  <si>
    <t xml:space="preserve">  地方政府专项债务还本支出</t>
  </si>
  <si>
    <t xml:space="preserve">    专项债务收入</t>
  </si>
  <si>
    <t>债务转贷收入</t>
  </si>
  <si>
    <t>债务转贷支出</t>
  </si>
  <si>
    <t>政府性基金预算年终结余</t>
  </si>
  <si>
    <t>收　　入　　总　　计　</t>
  </si>
  <si>
    <t>支　　出　　总　　计　</t>
  </si>
  <si>
    <t>调增数</t>
    <phoneticPr fontId="26" type="noConversion"/>
  </si>
  <si>
    <t>年初预算数</t>
    <phoneticPr fontId="27" type="noConversion"/>
  </si>
  <si>
    <t>单位：万元</t>
    <phoneticPr fontId="26" type="noConversion"/>
  </si>
  <si>
    <t>2021.10.8</t>
    <phoneticPr fontId="26" type="noConversion"/>
  </si>
  <si>
    <t xml:space="preserve">  地方政府专项债务转贷收入</t>
    <phoneticPr fontId="26" type="noConversion"/>
  </si>
  <si>
    <r>
      <t xml:space="preserve"> </t>
    </r>
    <r>
      <rPr>
        <sz val="12"/>
        <rFont val="宋体"/>
        <family val="3"/>
        <charset val="134"/>
      </rPr>
      <t xml:space="preserve">       政府专项债券安排的支出</t>
    </r>
    <phoneticPr fontId="26" type="noConversion"/>
  </si>
  <si>
    <r>
      <t xml:space="preserve"> </t>
    </r>
    <r>
      <rPr>
        <sz val="12"/>
        <rFont val="宋体"/>
        <family val="3"/>
        <charset val="134"/>
      </rPr>
      <t xml:space="preserve">    </t>
    </r>
    <r>
      <rPr>
        <sz val="12"/>
        <rFont val="宋体"/>
        <family val="3"/>
        <charset val="134"/>
      </rPr>
      <t>政府性基金预算补助下级支出</t>
    </r>
    <phoneticPr fontId="26" type="noConversion"/>
  </si>
  <si>
    <r>
      <t xml:space="preserve"> </t>
    </r>
    <r>
      <rPr>
        <sz val="12"/>
        <rFont val="宋体"/>
        <family val="3"/>
        <charset val="134"/>
      </rPr>
      <t xml:space="preserve">    </t>
    </r>
    <r>
      <rPr>
        <sz val="12"/>
        <rFont val="宋体"/>
        <family val="3"/>
        <charset val="134"/>
      </rPr>
      <t>政府性基金预算上解上级支出</t>
    </r>
    <phoneticPr fontId="26" type="noConversion"/>
  </si>
  <si>
    <r>
      <t xml:space="preserve"> </t>
    </r>
    <r>
      <rPr>
        <sz val="12"/>
        <color theme="1"/>
        <rFont val="宋体"/>
        <family val="3"/>
        <charset val="134"/>
        <scheme val="minor"/>
      </rPr>
      <t xml:space="preserve">        上年结转的专项支出</t>
    </r>
    <phoneticPr fontId="27" type="noConversion"/>
  </si>
  <si>
    <r>
      <t xml:space="preserve">  </t>
    </r>
    <r>
      <rPr>
        <sz val="12"/>
        <color theme="1"/>
        <rFont val="宋体"/>
        <family val="3"/>
        <charset val="134"/>
        <scheme val="minor"/>
      </rPr>
      <t>其中：本级财力安排支出</t>
    </r>
    <phoneticPr fontId="27" type="noConversion"/>
  </si>
  <si>
    <t>收入项目</t>
    <phoneticPr fontId="9" type="noConversion"/>
  </si>
  <si>
    <t>年初预算数</t>
    <phoneticPr fontId="9" type="noConversion"/>
  </si>
  <si>
    <t>调整预算数</t>
    <phoneticPr fontId="2" type="noConversion"/>
  </si>
  <si>
    <t>支出项目</t>
    <phoneticPr fontId="9" type="noConversion"/>
  </si>
  <si>
    <t>一般性转移支付收入</t>
    <phoneticPr fontId="2" type="noConversion"/>
  </si>
  <si>
    <t>　　　生态功能区转移支付</t>
    <phoneticPr fontId="2" type="noConversion"/>
  </si>
  <si>
    <t>　　　其他结算补助</t>
    <phoneticPr fontId="2" type="noConversion"/>
  </si>
  <si>
    <t>提前下达专项转移支付收入</t>
    <phoneticPr fontId="2" type="noConversion"/>
  </si>
  <si>
    <t>甘州区上解收入</t>
    <phoneticPr fontId="2" type="noConversion"/>
  </si>
  <si>
    <t>上年结余</t>
    <phoneticPr fontId="2" type="noConversion"/>
  </si>
  <si>
    <t xml:space="preserve">   专项结转</t>
    <phoneticPr fontId="2" type="noConversion"/>
  </si>
  <si>
    <t>转贷地方政府债券收入</t>
    <phoneticPr fontId="2" type="noConversion"/>
  </si>
  <si>
    <t xml:space="preserve">总   计  </t>
    <phoneticPr fontId="9" type="noConversion"/>
  </si>
  <si>
    <t>总   计</t>
    <phoneticPr fontId="9" type="noConversion"/>
  </si>
  <si>
    <t>项   目</t>
    <phoneticPr fontId="9" type="noConversion"/>
  </si>
  <si>
    <t>市四届人大六次会议批准数</t>
    <phoneticPr fontId="9" type="noConversion"/>
  </si>
  <si>
    <r>
      <rPr>
        <b/>
        <sz val="14"/>
        <rFont val="宋体"/>
        <family val="3"/>
        <charset val="134"/>
      </rPr>
      <t>政府债券安排支出数</t>
    </r>
    <phoneticPr fontId="2" type="noConversion"/>
  </si>
  <si>
    <r>
      <rPr>
        <b/>
        <sz val="14"/>
        <rFont val="宋体"/>
        <family val="3"/>
        <charset val="134"/>
      </rPr>
      <t>调整预算数</t>
    </r>
    <phoneticPr fontId="9" type="noConversion"/>
  </si>
  <si>
    <t>张掖市人民防空基本指挥所和人员掩蔽工程</t>
    <phoneticPr fontId="2" type="noConversion"/>
  </si>
  <si>
    <t>市农业农村局、市扶贫办</t>
    <phoneticPr fontId="2" type="noConversion"/>
  </si>
  <si>
    <t>农业农村科</t>
    <phoneticPr fontId="2" type="noConversion"/>
  </si>
  <si>
    <t>财政衔接推进乡村振兴补助资金</t>
    <phoneticPr fontId="2" type="noConversion"/>
  </si>
  <si>
    <t>市农业农村局</t>
    <phoneticPr fontId="2" type="noConversion"/>
  </si>
  <si>
    <t>市纪委监委</t>
    <phoneticPr fontId="2" type="noConversion"/>
  </si>
  <si>
    <t>张掖市监委审查调查场所业务技术用房项目建设资金</t>
    <phoneticPr fontId="2" type="noConversion"/>
  </si>
  <si>
    <t>党政机关AK工程</t>
    <phoneticPr fontId="2" type="noConversion"/>
  </si>
  <si>
    <t>市大景区管委会</t>
    <phoneticPr fontId="2" type="noConversion"/>
  </si>
  <si>
    <t>张掖地质博物馆建设</t>
    <phoneticPr fontId="2" type="noConversion"/>
  </si>
  <si>
    <t>张掖市电子政务NW建设项目</t>
    <phoneticPr fontId="2" type="noConversion"/>
  </si>
  <si>
    <t>新校区项目资金</t>
    <phoneticPr fontId="2" type="noConversion"/>
  </si>
  <si>
    <t>城市街道综合养老服务中心项目</t>
    <phoneticPr fontId="2" type="noConversion"/>
  </si>
  <si>
    <t>消防支队指挥中心及特勤站建设项目缺口资金</t>
    <phoneticPr fontId="2" type="noConversion"/>
  </si>
  <si>
    <t>丹霞大景区管委会</t>
    <phoneticPr fontId="2" type="noConversion"/>
  </si>
  <si>
    <t>教科文科</t>
    <phoneticPr fontId="18" type="noConversion"/>
  </si>
  <si>
    <t>丝绸之路文化演艺中心（大剧院）</t>
    <phoneticPr fontId="2" type="noConversion"/>
  </si>
  <si>
    <t>食品药品安全检（监）测能力建设项目</t>
    <phoneticPr fontId="2" type="noConversion"/>
  </si>
  <si>
    <t>市畜牧兽医局</t>
    <phoneticPr fontId="2" type="noConversion"/>
  </si>
  <si>
    <t>农业科</t>
    <phoneticPr fontId="2" type="noConversion"/>
  </si>
  <si>
    <t>畜牧兽医站所业务技术用房建设</t>
    <phoneticPr fontId="2" type="noConversion"/>
  </si>
  <si>
    <t>张掖市“智慧党建”创新工程建设经费</t>
    <phoneticPr fontId="2" type="noConversion"/>
  </si>
  <si>
    <t>卫健委（血站）</t>
    <phoneticPr fontId="2" type="noConversion"/>
  </si>
  <si>
    <t>张掖市中心血站血液检测实验室及采供血公共卫生服务能力提升建设项目</t>
    <phoneticPr fontId="2" type="noConversion"/>
  </si>
  <si>
    <t>“雪亮工程”市级配套建设经费</t>
    <phoneticPr fontId="2" type="noConversion"/>
  </si>
  <si>
    <t>纪检监察内网分级保护测评系统集成项目费用</t>
    <phoneticPr fontId="2" type="noConversion"/>
  </si>
  <si>
    <t>市安全生产应急救援指挥中心</t>
    <phoneticPr fontId="2" type="noConversion"/>
  </si>
  <si>
    <t>张掖市应急救援指挥中心建设工程费用</t>
    <phoneticPr fontId="2" type="noConversion"/>
  </si>
  <si>
    <t>市粮食和物资储备局</t>
    <phoneticPr fontId="2" type="noConversion"/>
  </si>
  <si>
    <t>经建科</t>
    <phoneticPr fontId="2" type="noConversion"/>
  </si>
  <si>
    <t>优质粮食工程产后服务中心项目市级配套资金</t>
    <phoneticPr fontId="2" type="noConversion"/>
  </si>
  <si>
    <t>张掖市保密技术服务中心建设项目</t>
    <phoneticPr fontId="2" type="noConversion"/>
  </si>
  <si>
    <t>市住建局</t>
    <phoneticPr fontId="2" type="noConversion"/>
  </si>
  <si>
    <t xml:space="preserve">      单位：亿元</t>
  </si>
  <si>
    <t>序号</t>
  </si>
  <si>
    <t>市县名称</t>
  </si>
  <si>
    <t>安排额度</t>
  </si>
  <si>
    <t>S18张掖至肃南公路张掖至康乐段</t>
  </si>
  <si>
    <t>张掖木塔西侧片区改造“甘州老街”项目</t>
  </si>
  <si>
    <t>培黎职业学院三期工程（6#7#学生公寓楼、运动场）建设项目</t>
    <phoneticPr fontId="18" type="noConversion"/>
  </si>
  <si>
    <t>国家级张掖经济技术开发区生态科技产业园供热供气项目</t>
  </si>
  <si>
    <t>张掖市黑河城区段治理工程（一期工程）生态停车场</t>
  </si>
  <si>
    <t>张掖LNG储备中心</t>
  </si>
  <si>
    <t>张掖市基础母牛核心群循环产业基地建设项目</t>
  </si>
  <si>
    <t>张掖市15万吨冷链物流建设项目</t>
  </si>
  <si>
    <t>甘州区小计（13个）</t>
    <phoneticPr fontId="18" type="noConversion"/>
  </si>
  <si>
    <r>
      <t>临泽县小计（20</t>
    </r>
    <r>
      <rPr>
        <b/>
        <sz val="12"/>
        <color indexed="8"/>
        <rFont val="宋体"/>
        <family val="3"/>
        <charset val="134"/>
      </rPr>
      <t>个）</t>
    </r>
    <phoneticPr fontId="18" type="noConversion"/>
  </si>
  <si>
    <t>高台县小计（5个）</t>
    <phoneticPr fontId="18" type="noConversion"/>
  </si>
  <si>
    <t>山丹县小计（8个）</t>
    <phoneticPr fontId="18" type="noConversion"/>
  </si>
  <si>
    <r>
      <t>民乐县小计（1</t>
    </r>
    <r>
      <rPr>
        <b/>
        <sz val="12"/>
        <color indexed="8"/>
        <rFont val="宋体"/>
        <family val="3"/>
        <charset val="134"/>
      </rPr>
      <t>1</t>
    </r>
    <r>
      <rPr>
        <b/>
        <sz val="12"/>
        <color indexed="8"/>
        <rFont val="宋体"/>
        <family val="3"/>
        <charset val="134"/>
      </rPr>
      <t>个）</t>
    </r>
    <phoneticPr fontId="18" type="noConversion"/>
  </si>
  <si>
    <t>肃南县小计（2个）</t>
    <phoneticPr fontId="18" type="noConversion"/>
  </si>
  <si>
    <t>经开区</t>
    <phoneticPr fontId="18" type="noConversion"/>
  </si>
  <si>
    <t>经开区小计（1个）</t>
    <phoneticPr fontId="18" type="noConversion"/>
  </si>
  <si>
    <t>2021年市本级及经开区专项债券资金安排情况统计表</t>
    <phoneticPr fontId="18" type="noConversion"/>
  </si>
  <si>
    <t>拨付情况</t>
    <phoneticPr fontId="18" type="noConversion"/>
  </si>
  <si>
    <t>支出情况</t>
    <phoneticPr fontId="18" type="noConversion"/>
  </si>
  <si>
    <t>单位：万元</t>
    <phoneticPr fontId="18" type="noConversion"/>
  </si>
  <si>
    <t>2021.11.17</t>
    <phoneticPr fontId="2" type="noConversion"/>
  </si>
  <si>
    <t>市本级小计（8个）</t>
    <phoneticPr fontId="18" type="noConversion"/>
  </si>
  <si>
    <t>培黎职业学院三期工程建设项目</t>
    <phoneticPr fontId="18" type="noConversion"/>
  </si>
</sst>
</file>

<file path=xl/styles.xml><?xml version="1.0" encoding="utf-8"?>
<styleSheet xmlns="http://schemas.openxmlformats.org/spreadsheetml/2006/main">
  <numFmts count="5">
    <numFmt numFmtId="176" formatCode="0_ "/>
    <numFmt numFmtId="177" formatCode="0_);[Red]\(0\)"/>
    <numFmt numFmtId="178" formatCode="0.00_);[Red]\(0.00\)"/>
    <numFmt numFmtId="179" formatCode="0.0;[Red]0.0"/>
    <numFmt numFmtId="180" formatCode="0.00_ "/>
  </numFmts>
  <fonts count="44">
    <font>
      <sz val="11"/>
      <color theme="1"/>
      <name val="宋体"/>
      <charset val="134"/>
      <scheme val="minor"/>
    </font>
    <font>
      <sz val="12"/>
      <name val="宋体"/>
      <family val="3"/>
      <charset val="134"/>
    </font>
    <font>
      <sz val="9"/>
      <name val="宋体"/>
      <family val="3"/>
      <charset val="134"/>
    </font>
    <font>
      <sz val="9"/>
      <name val="宋体"/>
      <family val="3"/>
      <charset val="134"/>
    </font>
    <font>
      <b/>
      <sz val="12"/>
      <name val="宋体"/>
      <family val="3"/>
      <charset val="134"/>
    </font>
    <font>
      <sz val="12"/>
      <name val="Times New Roman"/>
      <family val="1"/>
    </font>
    <font>
      <sz val="12"/>
      <name val="宋体"/>
      <family val="3"/>
      <charset val="134"/>
    </font>
    <font>
      <b/>
      <sz val="12"/>
      <name val="Times New Roman"/>
      <family val="1"/>
    </font>
    <font>
      <sz val="11"/>
      <color indexed="8"/>
      <name val="Times New Roman"/>
      <family val="1"/>
    </font>
    <font>
      <sz val="9"/>
      <name val="宋体"/>
      <family val="3"/>
      <charset val="134"/>
    </font>
    <font>
      <b/>
      <sz val="12"/>
      <name val="宋体"/>
      <family val="3"/>
      <charset val="134"/>
    </font>
    <font>
      <sz val="11"/>
      <name val="宋体"/>
      <family val="3"/>
      <charset val="134"/>
    </font>
    <font>
      <sz val="20"/>
      <name val="方正小标宋简体"/>
      <family val="3"/>
      <charset val="134"/>
    </font>
    <font>
      <b/>
      <sz val="11"/>
      <color indexed="8"/>
      <name val="宋体"/>
      <family val="3"/>
      <charset val="134"/>
    </font>
    <font>
      <sz val="12"/>
      <color indexed="8"/>
      <name val="宋体"/>
      <family val="3"/>
      <charset val="134"/>
    </font>
    <font>
      <sz val="11"/>
      <color indexed="8"/>
      <name val="宋体"/>
      <family val="3"/>
      <charset val="134"/>
    </font>
    <font>
      <sz val="11"/>
      <name val="Times New Roman"/>
      <family val="1"/>
    </font>
    <font>
      <b/>
      <sz val="20"/>
      <name val="方正小标宋简体"/>
      <family val="3"/>
      <charset val="134"/>
    </font>
    <font>
      <sz val="9"/>
      <name val="宋体"/>
      <family val="3"/>
      <charset val="134"/>
      <scheme val="minor"/>
    </font>
    <font>
      <b/>
      <sz val="11"/>
      <name val="宋体"/>
      <family val="3"/>
      <charset val="134"/>
    </font>
    <font>
      <sz val="14"/>
      <color indexed="8"/>
      <name val="宋体"/>
      <family val="3"/>
      <charset val="134"/>
    </font>
    <font>
      <sz val="12"/>
      <color indexed="8"/>
      <name val="方正姚体"/>
      <family val="3"/>
      <charset val="134"/>
    </font>
    <font>
      <b/>
      <sz val="12"/>
      <color indexed="8"/>
      <name val="宋体"/>
      <family val="3"/>
      <charset val="134"/>
    </font>
    <font>
      <sz val="12"/>
      <color theme="1"/>
      <name val="宋体"/>
      <family val="3"/>
      <charset val="134"/>
      <scheme val="minor"/>
    </font>
    <font>
      <sz val="18"/>
      <color indexed="8"/>
      <name val="黑体"/>
      <family val="3"/>
      <charset val="134"/>
    </font>
    <font>
      <sz val="12"/>
      <name val="宋体"/>
      <family val="3"/>
      <charset val="134"/>
    </font>
    <font>
      <sz val="9"/>
      <name val="宋体"/>
      <family val="3"/>
      <charset val="134"/>
      <scheme val="minor"/>
    </font>
    <font>
      <sz val="9"/>
      <name val="宋体"/>
      <family val="3"/>
      <charset val="134"/>
    </font>
    <font>
      <sz val="10"/>
      <name val="宋体"/>
      <family val="3"/>
      <charset val="134"/>
    </font>
    <font>
      <b/>
      <sz val="12"/>
      <name val="宋体"/>
      <family val="3"/>
      <charset val="134"/>
    </font>
    <font>
      <sz val="10"/>
      <name val="宋体"/>
      <family val="3"/>
      <charset val="134"/>
    </font>
    <font>
      <sz val="11"/>
      <color theme="1"/>
      <name val="宋体"/>
      <family val="3"/>
      <charset val="134"/>
      <scheme val="minor"/>
    </font>
    <font>
      <sz val="22"/>
      <name val="方正小标宋简体"/>
      <family val="3"/>
      <charset val="134"/>
    </font>
    <font>
      <b/>
      <sz val="11"/>
      <color theme="1"/>
      <name val="宋体"/>
      <family val="3"/>
      <charset val="134"/>
      <scheme val="minor"/>
    </font>
    <font>
      <b/>
      <sz val="12"/>
      <name val="宋体"/>
      <family val="3"/>
      <charset val="134"/>
      <scheme val="minor"/>
    </font>
    <font>
      <sz val="12"/>
      <name val="宋体"/>
      <family val="3"/>
      <charset val="134"/>
      <scheme val="minor"/>
    </font>
    <font>
      <sz val="11"/>
      <name val="宋体"/>
      <family val="3"/>
      <charset val="134"/>
      <scheme val="minor"/>
    </font>
    <font>
      <b/>
      <sz val="14"/>
      <name val="宋体"/>
      <family val="3"/>
      <charset val="134"/>
    </font>
    <font>
      <b/>
      <sz val="14"/>
      <name val="Times New Roman"/>
      <family val="1"/>
    </font>
    <font>
      <sz val="12"/>
      <name val="SimSun"/>
      <charset val="134"/>
    </font>
    <font>
      <sz val="12"/>
      <color indexed="8"/>
      <name val="SimSun"/>
      <charset val="134"/>
    </font>
    <font>
      <b/>
      <sz val="12"/>
      <color indexed="8"/>
      <name val="SimSun"/>
      <charset val="134"/>
    </font>
    <font>
      <b/>
      <sz val="12"/>
      <name val="SimSun"/>
      <charset val="134"/>
    </font>
    <font>
      <b/>
      <sz val="12"/>
      <color theme="1"/>
      <name val="宋体"/>
      <family val="3"/>
      <charset val="134"/>
      <scheme val="minor"/>
    </font>
  </fonts>
  <fills count="4">
    <fill>
      <patternFill patternType="none"/>
    </fill>
    <fill>
      <patternFill patternType="gray125"/>
    </fill>
    <fill>
      <patternFill patternType="solid">
        <fgColor theme="0" tint="-0.14999847407452621"/>
        <bgColor indexed="64"/>
      </patternFill>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8">
    <xf numFmtId="0" fontId="0" fillId="0" borderId="0">
      <alignment vertical="center"/>
    </xf>
    <xf numFmtId="0" fontId="1" fillId="0" borderId="0">
      <alignment vertical="center"/>
    </xf>
    <xf numFmtId="0" fontId="6" fillId="0" borderId="0"/>
    <xf numFmtId="0" fontId="1" fillId="0" borderId="0">
      <alignment vertical="center"/>
    </xf>
    <xf numFmtId="0" fontId="1" fillId="0" borderId="0">
      <alignment vertical="center"/>
    </xf>
    <xf numFmtId="0" fontId="1" fillId="0" borderId="0">
      <alignment vertical="center"/>
    </xf>
    <xf numFmtId="0" fontId="11" fillId="0" borderId="0"/>
    <xf numFmtId="0" fontId="31" fillId="0" borderId="0">
      <alignment vertical="center"/>
    </xf>
  </cellStyleXfs>
  <cellXfs count="171">
    <xf numFmtId="0" fontId="0" fillId="0" borderId="0" xfId="0">
      <alignment vertical="center"/>
    </xf>
    <xf numFmtId="0" fontId="1" fillId="0" borderId="0" xfId="1">
      <alignment vertical="center"/>
    </xf>
    <xf numFmtId="0" fontId="1" fillId="0" borderId="1" xfId="1" applyBorder="1" applyAlignment="1">
      <alignment horizontal="left" vertical="center" indent="1"/>
    </xf>
    <xf numFmtId="0" fontId="1" fillId="0" borderId="1" xfId="1" applyFont="1" applyBorder="1" applyAlignment="1">
      <alignment horizontal="left" vertical="center" indent="1"/>
    </xf>
    <xf numFmtId="0" fontId="4" fillId="0" borderId="1" xfId="1" applyFont="1" applyBorder="1" applyAlignment="1">
      <alignment horizontal="center" vertical="center"/>
    </xf>
    <xf numFmtId="177" fontId="7" fillId="0" borderId="1" xfId="1" applyNumberFormat="1" applyFont="1" applyBorder="1" applyAlignment="1">
      <alignment horizontal="right" vertical="center" wrapText="1"/>
    </xf>
    <xf numFmtId="176" fontId="7" fillId="0" borderId="1" xfId="1" applyNumberFormat="1" applyFont="1" applyBorder="1" applyAlignment="1">
      <alignment horizontal="right" vertical="center" wrapText="1"/>
    </xf>
    <xf numFmtId="177" fontId="5" fillId="0" borderId="1" xfId="1" applyNumberFormat="1" applyFont="1" applyBorder="1" applyAlignment="1">
      <alignment horizontal="right" vertical="center" wrapText="1"/>
    </xf>
    <xf numFmtId="176" fontId="5" fillId="0" borderId="1" xfId="1" applyNumberFormat="1" applyFont="1" applyBorder="1" applyAlignment="1">
      <alignment horizontal="right" vertical="center"/>
    </xf>
    <xf numFmtId="0" fontId="8" fillId="0" borderId="0" xfId="0" applyFont="1">
      <alignment vertical="center"/>
    </xf>
    <xf numFmtId="176" fontId="8" fillId="0" borderId="0" xfId="0" applyNumberFormat="1" applyFont="1">
      <alignment vertical="center"/>
    </xf>
    <xf numFmtId="0" fontId="6" fillId="0" borderId="1" xfId="1" applyFont="1" applyBorder="1" applyAlignment="1">
      <alignment horizontal="left" vertical="center" indent="1"/>
    </xf>
    <xf numFmtId="0" fontId="10" fillId="0" borderId="1" xfId="2" applyFont="1" applyBorder="1" applyAlignment="1">
      <alignment horizontal="left" vertical="center" wrapText="1"/>
    </xf>
    <xf numFmtId="0" fontId="6" fillId="0" borderId="1" xfId="2" applyFont="1" applyBorder="1" applyAlignment="1">
      <alignment vertical="center" wrapText="1"/>
    </xf>
    <xf numFmtId="0" fontId="0" fillId="0" borderId="0" xfId="0" applyAlignment="1">
      <alignment vertical="center" wrapText="1"/>
    </xf>
    <xf numFmtId="0" fontId="6" fillId="0" borderId="0" xfId="2" applyFont="1" applyAlignment="1">
      <alignment wrapText="1"/>
    </xf>
    <xf numFmtId="0" fontId="10" fillId="0" borderId="1" xfId="2" applyFont="1" applyBorder="1" applyAlignment="1">
      <alignment vertical="center" wrapText="1"/>
    </xf>
    <xf numFmtId="0" fontId="13" fillId="0" borderId="0" xfId="0" applyFont="1" applyAlignment="1">
      <alignment vertical="center" wrapText="1"/>
    </xf>
    <xf numFmtId="0" fontId="14" fillId="0" borderId="0" xfId="0" applyFont="1">
      <alignment vertical="center"/>
    </xf>
    <xf numFmtId="0" fontId="8" fillId="0" borderId="0" xfId="0" applyFont="1" applyAlignment="1">
      <alignment horizontal="right" vertical="center"/>
    </xf>
    <xf numFmtId="0" fontId="8" fillId="0" borderId="0" xfId="0" applyFont="1" applyBorder="1" applyAlignment="1">
      <alignment vertical="center"/>
    </xf>
    <xf numFmtId="0" fontId="5" fillId="0" borderId="1" xfId="2" applyFont="1" applyBorder="1" applyAlignment="1">
      <alignment horizontal="center" vertical="center" wrapText="1"/>
    </xf>
    <xf numFmtId="0" fontId="8" fillId="0" borderId="0" xfId="0" applyFont="1" applyAlignment="1">
      <alignment vertical="center" wrapText="1"/>
    </xf>
    <xf numFmtId="176" fontId="8" fillId="0" borderId="0" xfId="0" applyNumberFormat="1" applyFont="1" applyAlignment="1">
      <alignment vertical="center" wrapText="1"/>
    </xf>
    <xf numFmtId="0" fontId="0" fillId="0" borderId="0" xfId="0" applyAlignment="1"/>
    <xf numFmtId="0" fontId="11" fillId="0" borderId="0" xfId="0" applyFont="1" applyAlignment="1">
      <alignment horizontal="center" vertical="center"/>
    </xf>
    <xf numFmtId="0" fontId="0" fillId="0" borderId="0" xfId="0" applyFont="1" applyAlignment="1"/>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xf>
    <xf numFmtId="0" fontId="19" fillId="0" borderId="1" xfId="0" applyFont="1" applyBorder="1" applyAlignment="1">
      <alignment horizontal="center" vertical="center"/>
    </xf>
    <xf numFmtId="178" fontId="19" fillId="0" borderId="1" xfId="0" applyNumberFormat="1" applyFont="1" applyBorder="1" applyAlignment="1">
      <alignment horizontal="right" vertical="center"/>
    </xf>
    <xf numFmtId="0" fontId="19" fillId="0" borderId="1" xfId="0" applyFont="1" applyBorder="1" applyAlignment="1">
      <alignment vertical="center"/>
    </xf>
    <xf numFmtId="0" fontId="4" fillId="0" borderId="0" xfId="0" applyFont="1" applyAlignment="1"/>
    <xf numFmtId="178" fontId="11" fillId="0" borderId="1" xfId="0" applyNumberFormat="1" applyFont="1" applyBorder="1" applyAlignment="1">
      <alignment horizontal="right" vertical="center"/>
    </xf>
    <xf numFmtId="0" fontId="1" fillId="0" borderId="1" xfId="2" applyFont="1" applyBorder="1" applyAlignment="1">
      <alignment vertical="center" wrapText="1"/>
    </xf>
    <xf numFmtId="0" fontId="4" fillId="0" borderId="1" xfId="2" applyFont="1" applyBorder="1" applyAlignment="1">
      <alignment vertical="center" wrapText="1"/>
    </xf>
    <xf numFmtId="0" fontId="11" fillId="0" borderId="1" xfId="0" applyFont="1" applyBorder="1" applyAlignment="1">
      <alignment horizontal="center" vertical="center"/>
    </xf>
    <xf numFmtId="0" fontId="19"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19" fillId="2" borderId="1" xfId="0" applyFont="1" applyFill="1" applyBorder="1" applyAlignment="1">
      <alignment vertical="center"/>
    </xf>
    <xf numFmtId="177" fontId="19" fillId="0" borderId="1" xfId="0" applyNumberFormat="1" applyFont="1" applyBorder="1" applyAlignment="1">
      <alignment horizontal="center" vertical="center"/>
    </xf>
    <xf numFmtId="177" fontId="11" fillId="0" borderId="1" xfId="0" applyNumberFormat="1" applyFont="1" applyBorder="1" applyAlignment="1">
      <alignment horizontal="center" vertical="center"/>
    </xf>
    <xf numFmtId="0" fontId="4" fillId="0" borderId="1" xfId="0" applyFont="1" applyBorder="1" applyAlignment="1">
      <alignment horizontal="center" vertical="center"/>
    </xf>
    <xf numFmtId="177" fontId="4" fillId="0" borderId="1" xfId="0" applyNumberFormat="1" applyFont="1" applyBorder="1" applyAlignment="1">
      <alignment horizontal="center" vertical="center"/>
    </xf>
    <xf numFmtId="0" fontId="0" fillId="0" borderId="1" xfId="0" applyBorder="1">
      <alignment vertical="center"/>
    </xf>
    <xf numFmtId="0" fontId="0" fillId="2" borderId="0" xfId="0" applyFill="1" applyAlignment="1">
      <alignment vertical="center" wrapText="1"/>
    </xf>
    <xf numFmtId="0" fontId="1" fillId="2" borderId="1" xfId="1" applyFill="1" applyBorder="1" applyAlignment="1">
      <alignment horizontal="center" vertical="center"/>
    </xf>
    <xf numFmtId="0" fontId="5" fillId="2" borderId="1" xfId="1" applyFont="1" applyFill="1" applyBorder="1" applyAlignment="1">
      <alignment horizontal="center" vertical="center" wrapText="1"/>
    </xf>
    <xf numFmtId="0" fontId="1" fillId="2" borderId="1" xfId="1" applyFont="1" applyFill="1" applyBorder="1" applyAlignment="1">
      <alignment horizontal="center" vertical="center" wrapText="1"/>
    </xf>
    <xf numFmtId="176" fontId="5" fillId="2" borderId="1" xfId="1" applyNumberFormat="1" applyFont="1" applyFill="1" applyBorder="1" applyAlignment="1">
      <alignment horizontal="center" vertical="center" wrapText="1"/>
    </xf>
    <xf numFmtId="0" fontId="1" fillId="0" borderId="1" xfId="0" applyFont="1" applyBorder="1">
      <alignment vertical="center"/>
    </xf>
    <xf numFmtId="0" fontId="7" fillId="2" borderId="1"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alignment vertical="center"/>
    </xf>
    <xf numFmtId="179" fontId="20" fillId="0" borderId="0" xfId="0" applyNumberFormat="1" applyFont="1" applyFill="1" applyAlignment="1">
      <alignment horizontal="center" wrapText="1"/>
    </xf>
    <xf numFmtId="0" fontId="21" fillId="3" borderId="1" xfId="0" applyFont="1" applyFill="1" applyBorder="1" applyAlignment="1">
      <alignment horizontal="center" vertical="center" textRotation="255" wrapText="1"/>
    </xf>
    <xf numFmtId="0" fontId="21" fillId="3" borderId="1" xfId="0" applyFont="1" applyFill="1" applyBorder="1" applyAlignment="1">
      <alignment horizontal="center" vertical="center" wrapText="1"/>
    </xf>
    <xf numFmtId="0" fontId="0" fillId="3" borderId="0" xfId="0" applyFill="1">
      <alignment vertical="center"/>
    </xf>
    <xf numFmtId="0" fontId="13" fillId="3" borderId="1" xfId="0" applyFont="1" applyFill="1" applyBorder="1" applyAlignment="1">
      <alignment horizontal="center" vertical="center" wrapText="1"/>
    </xf>
    <xf numFmtId="0" fontId="0" fillId="0" borderId="0" xfId="0" applyFill="1" applyAlignment="1">
      <alignment vertical="center" wrapText="1"/>
    </xf>
    <xf numFmtId="0" fontId="4" fillId="0" borderId="1" xfId="0" applyFont="1" applyFill="1" applyBorder="1" applyAlignment="1">
      <alignment horizontal="center" vertical="center"/>
    </xf>
    <xf numFmtId="0" fontId="25" fillId="0" borderId="1" xfId="0" applyFont="1" applyBorder="1" applyAlignment="1">
      <alignment horizontal="center" vertical="center"/>
    </xf>
    <xf numFmtId="0" fontId="25" fillId="0" borderId="1" xfId="0" applyFont="1" applyBorder="1">
      <alignment vertical="center"/>
    </xf>
    <xf numFmtId="0" fontId="29" fillId="0" borderId="1" xfId="0" applyFont="1" applyBorder="1">
      <alignment vertical="center"/>
    </xf>
    <xf numFmtId="0" fontId="29" fillId="0" borderId="1" xfId="0" applyFont="1" applyBorder="1" applyAlignment="1">
      <alignment horizontal="center" vertical="center"/>
    </xf>
    <xf numFmtId="0" fontId="4" fillId="2" borderId="1" xfId="0" applyFont="1" applyFill="1" applyBorder="1" applyAlignment="1">
      <alignment horizontal="center" vertical="center"/>
    </xf>
    <xf numFmtId="0" fontId="30" fillId="0" borderId="2" xfId="0" applyNumberFormat="1" applyFont="1" applyFill="1" applyBorder="1" applyAlignment="1" applyProtection="1">
      <alignment vertical="center"/>
    </xf>
    <xf numFmtId="0" fontId="28" fillId="0" borderId="2" xfId="0" applyNumberFormat="1" applyFont="1" applyFill="1" applyBorder="1" applyAlignment="1" applyProtection="1">
      <alignment vertical="center"/>
    </xf>
    <xf numFmtId="0" fontId="4" fillId="0" borderId="1" xfId="0" applyFont="1" applyBorder="1">
      <alignment vertical="center"/>
    </xf>
    <xf numFmtId="0" fontId="33" fillId="0" borderId="1" xfId="0" applyFont="1" applyBorder="1" applyAlignment="1">
      <alignment horizontal="center" vertical="center"/>
    </xf>
    <xf numFmtId="0" fontId="0" fillId="0" borderId="1" xfId="0" applyBorder="1" applyAlignment="1">
      <alignment horizontal="center" vertical="center"/>
    </xf>
    <xf numFmtId="0" fontId="31" fillId="0" borderId="1" xfId="0" applyFont="1" applyBorder="1" applyAlignment="1">
      <alignment horizontal="center" vertical="center"/>
    </xf>
    <xf numFmtId="0" fontId="1" fillId="0" borderId="1" xfId="0" applyFont="1" applyBorder="1" applyAlignment="1">
      <alignment horizontal="center" vertical="center"/>
    </xf>
    <xf numFmtId="0" fontId="34" fillId="2" borderId="1" xfId="0" applyFont="1" applyFill="1" applyBorder="1" applyAlignment="1">
      <alignment horizontal="center" vertical="center" wrapText="1"/>
    </xf>
    <xf numFmtId="0" fontId="35" fillId="0" borderId="1" xfId="0" applyFont="1" applyBorder="1">
      <alignment vertical="center"/>
    </xf>
    <xf numFmtId="1" fontId="35" fillId="0" borderId="1" xfId="0" applyNumberFormat="1" applyFont="1" applyFill="1" applyBorder="1" applyAlignment="1">
      <alignment horizontal="right" vertical="center"/>
    </xf>
    <xf numFmtId="1" fontId="35" fillId="0" borderId="1" xfId="0" applyNumberFormat="1" applyFont="1" applyBorder="1" applyAlignment="1">
      <alignment horizontal="right" vertical="center"/>
    </xf>
    <xf numFmtId="0" fontId="35" fillId="0" borderId="1" xfId="0" applyFont="1" applyFill="1" applyBorder="1" applyAlignment="1">
      <alignment horizontal="right" vertical="center"/>
    </xf>
    <xf numFmtId="0" fontId="36" fillId="0" borderId="1" xfId="0" applyFont="1" applyBorder="1" applyAlignment="1">
      <alignment horizontal="left" vertical="center" indent="1"/>
    </xf>
    <xf numFmtId="0" fontId="35" fillId="0" borderId="1" xfId="0" applyFont="1" applyBorder="1" applyAlignment="1">
      <alignment horizontal="left" vertical="center" indent="1"/>
    </xf>
    <xf numFmtId="0" fontId="35" fillId="0" borderId="1" xfId="0" applyFont="1" applyFill="1" applyBorder="1" applyAlignment="1">
      <alignment horizontal="center" vertical="center"/>
    </xf>
    <xf numFmtId="1" fontId="35" fillId="0" borderId="1" xfId="0" applyNumberFormat="1" applyFont="1" applyFill="1" applyBorder="1" applyAlignment="1">
      <alignment horizontal="center" vertical="center"/>
    </xf>
    <xf numFmtId="1" fontId="35" fillId="0" borderId="1" xfId="0" applyNumberFormat="1" applyFont="1" applyBorder="1" applyAlignment="1">
      <alignment horizontal="center" vertical="center"/>
    </xf>
    <xf numFmtId="0" fontId="35" fillId="0" borderId="1" xfId="0" applyFont="1" applyBorder="1" applyAlignment="1">
      <alignment horizontal="center" vertical="center"/>
    </xf>
    <xf numFmtId="0" fontId="35" fillId="0" borderId="1" xfId="0" applyFont="1" applyBorder="1" applyAlignment="1">
      <alignment vertical="center"/>
    </xf>
    <xf numFmtId="0" fontId="34" fillId="0" borderId="1" xfId="0" applyFont="1" applyBorder="1" applyAlignment="1">
      <alignment horizontal="center" vertical="center"/>
    </xf>
    <xf numFmtId="1" fontId="34" fillId="0" borderId="1" xfId="0" applyNumberFormat="1" applyFont="1" applyBorder="1" applyAlignment="1">
      <alignment horizontal="center" vertical="center"/>
    </xf>
    <xf numFmtId="0" fontId="7" fillId="0" borderId="1" xfId="2" applyFont="1" applyBorder="1" applyAlignment="1">
      <alignment horizontal="center" vertical="center" wrapText="1"/>
    </xf>
    <xf numFmtId="0" fontId="37" fillId="2" borderId="1" xfId="2" applyFont="1" applyFill="1" applyBorder="1" applyAlignment="1">
      <alignment horizontal="center" vertical="center" wrapText="1"/>
    </xf>
    <xf numFmtId="0" fontId="38" fillId="2" borderId="1" xfId="2" applyFont="1" applyFill="1" applyBorder="1" applyAlignment="1">
      <alignment horizontal="center" vertical="center" wrapText="1"/>
    </xf>
    <xf numFmtId="176" fontId="38" fillId="2" borderId="1" xfId="2" applyNumberFormat="1" applyFont="1" applyFill="1" applyBorder="1" applyAlignment="1">
      <alignment horizontal="center" vertical="center" wrapText="1"/>
    </xf>
    <xf numFmtId="179" fontId="15" fillId="0" borderId="2" xfId="0" applyNumberFormat="1" applyFont="1" applyFill="1" applyBorder="1" applyAlignment="1">
      <alignment horizontal="center" wrapText="1"/>
    </xf>
    <xf numFmtId="178" fontId="4" fillId="0" borderId="0" xfId="0" applyNumberFormat="1" applyFont="1" applyAlignment="1"/>
    <xf numFmtId="0" fontId="15" fillId="3" borderId="1" xfId="0" applyFont="1" applyFill="1" applyBorder="1" applyAlignment="1">
      <alignment horizontal="center" vertical="center" wrapText="1"/>
    </xf>
    <xf numFmtId="0" fontId="15" fillId="3" borderId="1" xfId="0" applyNumberFormat="1" applyFont="1" applyFill="1" applyBorder="1" applyAlignment="1">
      <alignment horizontal="left" vertical="center" wrapText="1"/>
    </xf>
    <xf numFmtId="0" fontId="15" fillId="3"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xf>
    <xf numFmtId="0" fontId="15" fillId="3"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3" borderId="1" xfId="0" applyFont="1" applyFill="1" applyBorder="1" applyAlignment="1">
      <alignment horizontal="left" vertical="center" wrapText="1"/>
    </xf>
    <xf numFmtId="0" fontId="15" fillId="3" borderId="1" xfId="1" applyFont="1" applyFill="1" applyBorder="1" applyAlignment="1">
      <alignment horizontal="center" vertical="center" wrapText="1"/>
    </xf>
    <xf numFmtId="0" fontId="15" fillId="3" borderId="1" xfId="1" applyFont="1" applyFill="1" applyBorder="1" applyAlignment="1">
      <alignment horizontal="left" vertical="center" wrapText="1"/>
    </xf>
    <xf numFmtId="0" fontId="15" fillId="3" borderId="1" xfId="3" applyFont="1" applyFill="1" applyBorder="1" applyAlignment="1">
      <alignment horizontal="center" vertical="center" wrapText="1"/>
    </xf>
    <xf numFmtId="0" fontId="15" fillId="3" borderId="1" xfId="4" applyFont="1" applyFill="1" applyBorder="1" applyAlignment="1">
      <alignment horizontal="left" vertical="center" wrapText="1"/>
    </xf>
    <xf numFmtId="0" fontId="15" fillId="3" borderId="1" xfId="5" applyFont="1" applyFill="1" applyBorder="1" applyAlignment="1">
      <alignment horizontal="left" vertical="center" wrapText="1"/>
    </xf>
    <xf numFmtId="0" fontId="15" fillId="0" borderId="1" xfId="3" applyFont="1" applyFill="1" applyBorder="1" applyAlignment="1">
      <alignment horizontal="center" vertical="center" wrapText="1"/>
    </xf>
    <xf numFmtId="176" fontId="31" fillId="0" borderId="1" xfId="0" applyNumberFormat="1" applyFont="1" applyFill="1" applyBorder="1" applyAlignment="1">
      <alignment horizontal="center" vertical="center"/>
    </xf>
    <xf numFmtId="0" fontId="11" fillId="0" borderId="1" xfId="0" applyFont="1" applyFill="1" applyBorder="1" applyAlignment="1">
      <alignment horizontal="left" vertical="center" wrapText="1"/>
    </xf>
    <xf numFmtId="177" fontId="15" fillId="3" borderId="1" xfId="4" applyNumberFormat="1" applyFont="1" applyFill="1" applyBorder="1" applyAlignment="1">
      <alignment horizontal="center" vertical="center" wrapText="1"/>
    </xf>
    <xf numFmtId="177" fontId="15" fillId="3" borderId="1" xfId="0" applyNumberFormat="1" applyFont="1" applyFill="1" applyBorder="1" applyAlignment="1">
      <alignment horizontal="left" vertical="center" wrapText="1"/>
    </xf>
    <xf numFmtId="0" fontId="15" fillId="0" borderId="1" xfId="0" applyNumberFormat="1" applyFont="1" applyFill="1" applyBorder="1" applyAlignment="1">
      <alignment horizontal="left" vertical="center" wrapText="1"/>
    </xf>
    <xf numFmtId="0" fontId="0" fillId="0" borderId="0" xfId="0" applyFill="1" applyAlignment="1">
      <alignment vertical="center"/>
    </xf>
    <xf numFmtId="0" fontId="0" fillId="0" borderId="2" xfId="0" applyFont="1" applyFill="1" applyBorder="1" applyAlignment="1">
      <alignment vertical="center"/>
    </xf>
    <xf numFmtId="0" fontId="0" fillId="0" borderId="0" xfId="0" applyFill="1" applyAlignment="1">
      <alignment horizontal="left"/>
    </xf>
    <xf numFmtId="0" fontId="31" fillId="0" borderId="0" xfId="0" applyFont="1" applyFill="1">
      <alignment vertical="center"/>
    </xf>
    <xf numFmtId="0" fontId="22" fillId="0" borderId="1" xfId="0" applyFont="1" applyFill="1" applyBorder="1" applyAlignment="1">
      <alignment horizontal="center" vertical="center"/>
    </xf>
    <xf numFmtId="4" fontId="4" fillId="0" borderId="1" xfId="0" applyNumberFormat="1" applyFont="1" applyFill="1" applyBorder="1" applyAlignment="1">
      <alignment horizontal="center" vertical="center"/>
    </xf>
    <xf numFmtId="180" fontId="4"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39" fillId="0" borderId="1" xfId="0" applyFont="1" applyFill="1" applyBorder="1" applyAlignment="1">
      <alignment horizontal="center" vertical="center"/>
    </xf>
    <xf numFmtId="0" fontId="40" fillId="0" borderId="1" xfId="6" applyFont="1" applyFill="1" applyBorder="1" applyAlignment="1">
      <alignment horizontal="left" vertical="center" wrapText="1"/>
    </xf>
    <xf numFmtId="180" fontId="40" fillId="0" borderId="1" xfId="7" applyNumberFormat="1" applyFont="1" applyFill="1" applyBorder="1" applyAlignment="1">
      <alignment horizontal="center" vertical="center" wrapText="1"/>
    </xf>
    <xf numFmtId="180" fontId="41" fillId="0" borderId="1" xfId="7" applyNumberFormat="1" applyFont="1" applyFill="1" applyBorder="1" applyAlignment="1">
      <alignment horizontal="center" vertical="center" wrapText="1"/>
    </xf>
    <xf numFmtId="0" fontId="22" fillId="0" borderId="0" xfId="0" applyFont="1" applyFill="1">
      <alignment vertical="center"/>
    </xf>
    <xf numFmtId="180" fontId="42" fillId="0" borderId="1" xfId="0" applyNumberFormat="1" applyFont="1" applyFill="1" applyBorder="1" applyAlignment="1">
      <alignment horizontal="center" vertical="center"/>
    </xf>
    <xf numFmtId="0" fontId="22" fillId="0" borderId="0" xfId="0" applyFont="1" applyFill="1" applyAlignment="1">
      <alignment vertical="center"/>
    </xf>
    <xf numFmtId="180" fontId="4" fillId="0" borderId="1" xfId="0" applyNumberFormat="1" applyFont="1" applyFill="1" applyBorder="1" applyAlignment="1">
      <alignment horizontal="center" vertical="center" wrapText="1"/>
    </xf>
    <xf numFmtId="180" fontId="4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0" xfId="0" applyFont="1" applyFill="1" applyAlignment="1">
      <alignment vertical="center"/>
    </xf>
    <xf numFmtId="0" fontId="33" fillId="0" borderId="1" xfId="0" applyFont="1" applyFill="1" applyBorder="1" applyAlignment="1">
      <alignment horizontal="center" vertical="center"/>
    </xf>
    <xf numFmtId="0" fontId="0" fillId="0" borderId="1" xfId="0" applyFill="1" applyBorder="1">
      <alignment vertical="center"/>
    </xf>
    <xf numFmtId="0" fontId="0" fillId="0" borderId="0" xfId="0" applyFill="1" applyAlignment="1">
      <alignment horizontal="left" vertical="center"/>
    </xf>
    <xf numFmtId="0" fontId="31" fillId="0" borderId="1" xfId="0" applyFont="1" applyFill="1" applyBorder="1">
      <alignment vertical="center"/>
    </xf>
    <xf numFmtId="0" fontId="33" fillId="0" borderId="1" xfId="0" applyFont="1" applyFill="1" applyBorder="1">
      <alignment vertical="center"/>
    </xf>
    <xf numFmtId="0" fontId="12" fillId="0" borderId="0" xfId="1" applyFont="1" applyAlignment="1">
      <alignment horizontal="center" vertical="center"/>
    </xf>
    <xf numFmtId="0" fontId="5" fillId="0" borderId="2" xfId="1" applyFont="1" applyBorder="1" applyAlignment="1">
      <alignment horizontal="right" vertical="center"/>
    </xf>
    <xf numFmtId="0" fontId="12" fillId="0" borderId="0" xfId="0" applyFont="1" applyAlignment="1">
      <alignment horizontal="center" vertical="center"/>
    </xf>
    <xf numFmtId="0" fontId="8" fillId="0" borderId="0" xfId="0" applyFont="1" applyBorder="1" applyAlignment="1">
      <alignment horizontal="center" vertical="center"/>
    </xf>
    <xf numFmtId="0" fontId="12" fillId="0" borderId="0" xfId="2" applyFont="1" applyAlignment="1">
      <alignment horizontal="center" vertical="center" wrapText="1"/>
    </xf>
    <xf numFmtId="0" fontId="16" fillId="0" borderId="2" xfId="2" applyFont="1" applyBorder="1" applyAlignment="1">
      <alignment horizontal="right" vertical="center" wrapText="1"/>
    </xf>
    <xf numFmtId="0" fontId="32" fillId="0" borderId="0" xfId="2" applyFont="1" applyAlignment="1">
      <alignment horizontal="center" vertical="center"/>
    </xf>
    <xf numFmtId="0" fontId="31" fillId="0" borderId="2" xfId="0" applyFont="1" applyBorder="1" applyAlignment="1">
      <alignment horizontal="center" vertical="center"/>
    </xf>
    <xf numFmtId="0" fontId="0" fillId="0" borderId="2" xfId="0" applyBorder="1" applyAlignment="1">
      <alignment horizontal="center" vertical="center"/>
    </xf>
    <xf numFmtId="0" fontId="17" fillId="0" borderId="0" xfId="0" applyFont="1" applyAlignment="1">
      <alignment horizontal="center" vertical="center"/>
    </xf>
    <xf numFmtId="0" fontId="11" fillId="0" borderId="2" xfId="0" applyFont="1" applyBorder="1" applyAlignment="1">
      <alignment horizontal="right"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1" xfId="0" applyFont="1" applyFill="1" applyBorder="1" applyAlignment="1">
      <alignment horizontal="center" vertical="center"/>
    </xf>
    <xf numFmtId="0" fontId="24" fillId="0" borderId="0" xfId="0" applyFont="1" applyFill="1" applyAlignment="1">
      <alignment horizontal="center" vertical="center" wrapText="1"/>
    </xf>
    <xf numFmtId="0" fontId="15" fillId="0" borderId="0" xfId="0" applyFont="1" applyFill="1" applyBorder="1" applyAlignment="1">
      <alignment horizontal="left" vertical="center" wrapText="1"/>
    </xf>
    <xf numFmtId="0" fontId="22" fillId="3"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1" fillId="0" borderId="2" xfId="0" applyFont="1" applyFill="1" applyBorder="1" applyAlignment="1">
      <alignment horizontal="right" vertical="center"/>
    </xf>
    <xf numFmtId="0" fontId="12" fillId="0" borderId="0" xfId="0" applyFont="1" applyFill="1" applyAlignment="1">
      <alignment horizontal="center" vertical="center"/>
    </xf>
    <xf numFmtId="0" fontId="4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39" fillId="0" borderId="7" xfId="0" applyFont="1" applyFill="1" applyBorder="1" applyAlignment="1">
      <alignment horizontal="center" vertical="center"/>
    </xf>
    <xf numFmtId="0" fontId="39" fillId="0" borderId="6" xfId="0" applyFont="1" applyFill="1" applyBorder="1" applyAlignment="1">
      <alignment horizontal="center" vertical="center"/>
    </xf>
    <xf numFmtId="0" fontId="39" fillId="0" borderId="8"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33" fillId="0" borderId="5" xfId="0" applyFont="1" applyFill="1" applyBorder="1" applyAlignment="1">
      <alignment horizontal="center" vertical="center"/>
    </xf>
  </cellXfs>
  <cellStyles count="8">
    <cellStyle name="常规" xfId="0" builtinId="0"/>
    <cellStyle name="常规 2" xfId="6"/>
    <cellStyle name="常规 2 2" xfId="1"/>
    <cellStyle name="常规 21" xfId="4"/>
    <cellStyle name="常规 3" xfId="7"/>
    <cellStyle name="常规 5" xfId="5"/>
    <cellStyle name="常规_2014、2015社保基金预决算数据（人代会用）20150119" xfId="2"/>
    <cellStyle name="常规_汇总2002年本级预算"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185;&#23460;&#36164;&#26009;/&#39044;&#31639;&#31185;/&#39044;&#31639;&#31185;&#36164;&#26009;/2021&#24180;&#39044;&#31639;/&#20154;&#20195;&#20250;&#36164;&#26009;/5.2021&#24180;&#39044;&#31639;&#34920;&#65288;&#2345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平衡简表2021"/>
      <sheetName val="收入建议"/>
      <sheetName val="本级收入"/>
      <sheetName val="本级支出"/>
      <sheetName val="本级支出明细"/>
      <sheetName val="本级平衡"/>
      <sheetName val="支出经济分类"/>
      <sheetName val="政府性基金预算收入"/>
      <sheetName val="政府性基金预算支出"/>
      <sheetName val="政府性基金平衡表"/>
      <sheetName val="全市社保基金收支"/>
      <sheetName val="市级社保基金收入"/>
      <sheetName val="市级社保基金支出"/>
      <sheetName val="国有资本经营预算"/>
      <sheetName val="三公经费预算"/>
      <sheetName val="提前下达专项"/>
    </sheetNames>
    <sheetDataSet>
      <sheetData sheetId="0">
        <row r="7">
          <cell r="G7">
            <v>55729.548000000003</v>
          </cell>
        </row>
        <row r="9">
          <cell r="G9">
            <v>58706</v>
          </cell>
        </row>
        <row r="10">
          <cell r="G10">
            <v>6582</v>
          </cell>
        </row>
        <row r="11">
          <cell r="G11">
            <v>300</v>
          </cell>
        </row>
        <row r="12">
          <cell r="G12">
            <v>483</v>
          </cell>
        </row>
        <row r="13">
          <cell r="G13">
            <v>3763</v>
          </cell>
        </row>
        <row r="14">
          <cell r="G14">
            <v>700</v>
          </cell>
        </row>
        <row r="15">
          <cell r="G15">
            <v>4427</v>
          </cell>
        </row>
        <row r="16">
          <cell r="G16">
            <v>712</v>
          </cell>
        </row>
      </sheetData>
      <sheetData sheetId="1"/>
      <sheetData sheetId="2"/>
      <sheetData sheetId="3"/>
      <sheetData sheetId="4"/>
      <sheetData sheetId="5"/>
      <sheetData sheetId="6"/>
      <sheetData sheetId="7">
        <row r="5">
          <cell r="C5">
            <v>7950</v>
          </cell>
        </row>
      </sheetData>
      <sheetData sheetId="8">
        <row r="5">
          <cell r="C5">
            <v>19696</v>
          </cell>
        </row>
        <row r="22">
          <cell r="C22">
            <v>10032</v>
          </cell>
        </row>
        <row r="23">
          <cell r="C23">
            <v>1325</v>
          </cell>
        </row>
      </sheetData>
      <sheetData sheetId="9"/>
      <sheetData sheetId="10"/>
      <sheetData sheetId="11"/>
      <sheetData sheetId="12"/>
      <sheetData sheetId="13"/>
      <sheetData sheetId="14"/>
      <sheetData sheetId="15">
        <row r="4">
          <cell r="B4">
            <v>86370</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D26"/>
  <sheetViews>
    <sheetView workbookViewId="0">
      <pane xSplit="1" ySplit="3" topLeftCell="B13" activePane="bottomRight" state="frozen"/>
      <selection pane="topRight" activeCell="B1" sqref="B1"/>
      <selection pane="bottomLeft" activeCell="A5" sqref="A5"/>
      <selection pane="bottomRight" activeCell="C15" sqref="C15"/>
    </sheetView>
  </sheetViews>
  <sheetFormatPr defaultRowHeight="15"/>
  <cols>
    <col min="1" max="1" width="33.5" customWidth="1"/>
    <col min="2" max="2" width="16.625" style="9" customWidth="1"/>
    <col min="3" max="3" width="16.5" style="9" customWidth="1"/>
    <col min="4" max="4" width="16.5" style="10" customWidth="1"/>
  </cols>
  <sheetData>
    <row r="1" spans="1:4" ht="39.75" customHeight="1">
      <c r="A1" s="137" t="s">
        <v>44</v>
      </c>
      <c r="B1" s="137"/>
      <c r="C1" s="137"/>
      <c r="D1" s="137"/>
    </row>
    <row r="2" spans="1:4" ht="20.25" customHeight="1">
      <c r="A2" s="1"/>
      <c r="B2" s="138" t="s">
        <v>10</v>
      </c>
      <c r="C2" s="138"/>
      <c r="D2" s="138"/>
    </row>
    <row r="3" spans="1:4" ht="40.5" customHeight="1">
      <c r="A3" s="47" t="s">
        <v>8</v>
      </c>
      <c r="B3" s="48" t="s">
        <v>11</v>
      </c>
      <c r="C3" s="49" t="s">
        <v>74</v>
      </c>
      <c r="D3" s="50" t="s">
        <v>12</v>
      </c>
    </row>
    <row r="4" spans="1:4" ht="24.75" customHeight="1">
      <c r="A4" s="4" t="s">
        <v>9</v>
      </c>
      <c r="B4" s="5">
        <f>SUM(B5:B26)</f>
        <v>134946.29999999999</v>
      </c>
      <c r="C4" s="5">
        <f>SUM(C5:C26)</f>
        <v>11900</v>
      </c>
      <c r="D4" s="6">
        <f>SUM(D5:D26)</f>
        <v>146846.29999999999</v>
      </c>
    </row>
    <row r="5" spans="1:4" ht="24.75" customHeight="1">
      <c r="A5" s="2" t="s">
        <v>0</v>
      </c>
      <c r="B5" s="45">
        <v>25292</v>
      </c>
      <c r="C5" s="7">
        <v>3136</v>
      </c>
      <c r="D5" s="8">
        <f>+B5+C5</f>
        <v>28428</v>
      </c>
    </row>
    <row r="6" spans="1:4" ht="24.75" customHeight="1">
      <c r="A6" s="2" t="s">
        <v>45</v>
      </c>
      <c r="B6" s="45">
        <v>0</v>
      </c>
      <c r="C6" s="7">
        <v>2154</v>
      </c>
      <c r="D6" s="8">
        <f t="shared" ref="D6:D26" si="0">+B6+C6</f>
        <v>2154</v>
      </c>
    </row>
    <row r="7" spans="1:4" ht="24.75" customHeight="1">
      <c r="A7" s="2" t="s">
        <v>1</v>
      </c>
      <c r="B7" s="45">
        <v>8274</v>
      </c>
      <c r="C7" s="7"/>
      <c r="D7" s="8">
        <f t="shared" si="0"/>
        <v>8274</v>
      </c>
    </row>
    <row r="8" spans="1:4" ht="24.75" customHeight="1">
      <c r="A8" s="2" t="s">
        <v>2</v>
      </c>
      <c r="B8" s="45">
        <v>14376</v>
      </c>
      <c r="C8" s="7">
        <v>300</v>
      </c>
      <c r="D8" s="8">
        <f t="shared" si="0"/>
        <v>14676</v>
      </c>
    </row>
    <row r="9" spans="1:4" ht="24.75" customHeight="1">
      <c r="A9" s="2" t="s">
        <v>3</v>
      </c>
      <c r="B9" s="45">
        <v>3657</v>
      </c>
      <c r="C9" s="7"/>
      <c r="D9" s="8">
        <f t="shared" si="0"/>
        <v>3657</v>
      </c>
    </row>
    <row r="10" spans="1:4" ht="24.75" customHeight="1">
      <c r="A10" s="2" t="s">
        <v>46</v>
      </c>
      <c r="B10" s="45">
        <v>7579</v>
      </c>
      <c r="C10" s="7">
        <v>934</v>
      </c>
      <c r="D10" s="8">
        <f t="shared" si="0"/>
        <v>8513</v>
      </c>
    </row>
    <row r="11" spans="1:4" ht="24.75" customHeight="1">
      <c r="A11" s="2" t="s">
        <v>4</v>
      </c>
      <c r="B11" s="45">
        <v>21853.3</v>
      </c>
      <c r="C11" s="7">
        <v>300</v>
      </c>
      <c r="D11" s="8">
        <f t="shared" si="0"/>
        <v>22153.3</v>
      </c>
    </row>
    <row r="12" spans="1:4" ht="24.75" customHeight="1">
      <c r="A12" s="11" t="s">
        <v>47</v>
      </c>
      <c r="B12" s="45">
        <v>12130</v>
      </c>
      <c r="C12" s="7">
        <v>170</v>
      </c>
      <c r="D12" s="8">
        <f t="shared" si="0"/>
        <v>12300</v>
      </c>
    </row>
    <row r="13" spans="1:4" ht="24.75" customHeight="1">
      <c r="A13" s="2" t="s">
        <v>48</v>
      </c>
      <c r="B13" s="45">
        <v>6065</v>
      </c>
      <c r="C13" s="7"/>
      <c r="D13" s="8">
        <f t="shared" si="0"/>
        <v>6065</v>
      </c>
    </row>
    <row r="14" spans="1:4" ht="24.75" customHeight="1">
      <c r="A14" s="2" t="s">
        <v>5</v>
      </c>
      <c r="B14" s="45">
        <v>1546</v>
      </c>
      <c r="C14" s="7"/>
      <c r="D14" s="8">
        <f t="shared" si="0"/>
        <v>1546</v>
      </c>
    </row>
    <row r="15" spans="1:4" ht="24.75" customHeight="1">
      <c r="A15" s="2" t="s">
        <v>6</v>
      </c>
      <c r="B15" s="45">
        <v>9303</v>
      </c>
      <c r="C15" s="7">
        <v>3556</v>
      </c>
      <c r="D15" s="8">
        <f t="shared" si="0"/>
        <v>12859</v>
      </c>
    </row>
    <row r="16" spans="1:4" ht="24.75" customHeight="1">
      <c r="A16" s="2" t="s">
        <v>7</v>
      </c>
      <c r="B16" s="45">
        <v>2061</v>
      </c>
      <c r="C16" s="7"/>
      <c r="D16" s="8">
        <f t="shared" si="0"/>
        <v>2061</v>
      </c>
    </row>
    <row r="17" spans="1:4" ht="24.75" customHeight="1">
      <c r="A17" s="2" t="s">
        <v>49</v>
      </c>
      <c r="B17" s="45">
        <v>729</v>
      </c>
      <c r="C17" s="7"/>
      <c r="D17" s="8">
        <f t="shared" si="0"/>
        <v>729</v>
      </c>
    </row>
    <row r="18" spans="1:4" ht="24.75" customHeight="1">
      <c r="A18" s="2" t="s">
        <v>50</v>
      </c>
      <c r="B18" s="45">
        <v>2195</v>
      </c>
      <c r="C18" s="7"/>
      <c r="D18" s="8">
        <f t="shared" si="0"/>
        <v>2195</v>
      </c>
    </row>
    <row r="19" spans="1:4" ht="24.75" customHeight="1">
      <c r="A19" s="2" t="s">
        <v>51</v>
      </c>
      <c r="B19" s="45">
        <v>0</v>
      </c>
      <c r="C19" s="7"/>
      <c r="D19" s="8">
        <f t="shared" si="0"/>
        <v>0</v>
      </c>
    </row>
    <row r="20" spans="1:4" ht="24.75" customHeight="1">
      <c r="A20" s="2" t="s">
        <v>52</v>
      </c>
      <c r="B20" s="45">
        <v>1330</v>
      </c>
      <c r="C20" s="7"/>
      <c r="D20" s="8">
        <f t="shared" si="0"/>
        <v>1330</v>
      </c>
    </row>
    <row r="21" spans="1:4" ht="24.75" customHeight="1">
      <c r="A21" s="2" t="s">
        <v>53</v>
      </c>
      <c r="B21" s="45">
        <v>1193</v>
      </c>
      <c r="C21" s="7"/>
      <c r="D21" s="8">
        <f t="shared" si="0"/>
        <v>1193</v>
      </c>
    </row>
    <row r="22" spans="1:4" ht="24.75" customHeight="1">
      <c r="A22" s="2" t="s">
        <v>54</v>
      </c>
      <c r="B22" s="45">
        <v>812</v>
      </c>
      <c r="C22" s="7">
        <v>60</v>
      </c>
      <c r="D22" s="8">
        <f t="shared" si="0"/>
        <v>872</v>
      </c>
    </row>
    <row r="23" spans="1:4" ht="24.75" customHeight="1">
      <c r="A23" s="2" t="s">
        <v>55</v>
      </c>
      <c r="B23" s="45">
        <v>874</v>
      </c>
      <c r="C23" s="7">
        <v>390</v>
      </c>
      <c r="D23" s="8">
        <f t="shared" si="0"/>
        <v>1264</v>
      </c>
    </row>
    <row r="24" spans="1:4" ht="24.75" customHeight="1">
      <c r="A24" s="2" t="s">
        <v>56</v>
      </c>
      <c r="B24" s="45">
        <v>1500</v>
      </c>
      <c r="C24" s="7"/>
      <c r="D24" s="8">
        <f t="shared" si="0"/>
        <v>1500</v>
      </c>
    </row>
    <row r="25" spans="1:4" ht="24.75" customHeight="1">
      <c r="A25" s="3" t="s">
        <v>57</v>
      </c>
      <c r="B25" s="45">
        <v>8400</v>
      </c>
      <c r="C25" s="7"/>
      <c r="D25" s="8">
        <f t="shared" si="0"/>
        <v>8400</v>
      </c>
    </row>
    <row r="26" spans="1:4" ht="24.75" customHeight="1">
      <c r="A26" s="2" t="s">
        <v>58</v>
      </c>
      <c r="B26" s="45">
        <v>5777</v>
      </c>
      <c r="C26" s="7">
        <v>900</v>
      </c>
      <c r="D26" s="8">
        <f t="shared" si="0"/>
        <v>6677</v>
      </c>
    </row>
  </sheetData>
  <mergeCells count="2">
    <mergeCell ref="A1:D1"/>
    <mergeCell ref="B2:D2"/>
  </mergeCells>
  <phoneticPr fontId="2" type="noConversion"/>
  <printOptions horizontalCentered="1"/>
  <pageMargins left="0.70866141732283472" right="0.70866141732283472" top="0.88"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1:H19"/>
  <sheetViews>
    <sheetView workbookViewId="0">
      <pane xSplit="1" ySplit="3" topLeftCell="B4" activePane="bottomRight" state="frozen"/>
      <selection pane="topRight" activeCell="B1" sqref="B1"/>
      <selection pane="bottomLeft" activeCell="A4" sqref="A4"/>
      <selection pane="bottomRight" activeCell="K7" sqref="K7"/>
    </sheetView>
  </sheetViews>
  <sheetFormatPr defaultRowHeight="15"/>
  <cols>
    <col min="1" max="1" width="35.25" customWidth="1"/>
    <col min="2" max="4" width="13.875" style="9" customWidth="1"/>
    <col min="5" max="5" width="22.5" style="9" customWidth="1"/>
    <col min="6" max="8" width="13.125" style="9" customWidth="1"/>
  </cols>
  <sheetData>
    <row r="1" spans="1:8" ht="39.75" customHeight="1">
      <c r="A1" s="139" t="s">
        <v>59</v>
      </c>
      <c r="B1" s="139"/>
      <c r="C1" s="139"/>
      <c r="D1" s="139"/>
      <c r="E1" s="139"/>
      <c r="F1" s="139"/>
      <c r="G1" s="139"/>
      <c r="H1" s="139"/>
    </row>
    <row r="2" spans="1:8" ht="19.5" customHeight="1">
      <c r="B2" s="19"/>
      <c r="C2" s="19"/>
      <c r="D2" s="19"/>
      <c r="E2" s="20"/>
      <c r="F2" s="140" t="s">
        <v>16</v>
      </c>
      <c r="G2" s="140"/>
      <c r="H2" s="140"/>
    </row>
    <row r="3" spans="1:8" s="46" customFormat="1" ht="46.5" customHeight="1">
      <c r="A3" s="74" t="s">
        <v>152</v>
      </c>
      <c r="B3" s="74" t="s">
        <v>153</v>
      </c>
      <c r="C3" s="74" t="s">
        <v>93</v>
      </c>
      <c r="D3" s="74" t="s">
        <v>154</v>
      </c>
      <c r="E3" s="74" t="s">
        <v>155</v>
      </c>
      <c r="F3" s="74" t="s">
        <v>153</v>
      </c>
      <c r="G3" s="74" t="s">
        <v>93</v>
      </c>
      <c r="H3" s="74" t="s">
        <v>154</v>
      </c>
    </row>
    <row r="4" spans="1:8" ht="30.75" customHeight="1">
      <c r="A4" s="75" t="s">
        <v>14</v>
      </c>
      <c r="B4" s="76">
        <f>+[1]平衡简表2021!G7</f>
        <v>55729.548000000003</v>
      </c>
      <c r="C4" s="76"/>
      <c r="D4" s="76">
        <f>+B4+C4</f>
        <v>55729.548000000003</v>
      </c>
      <c r="E4" s="75" t="s">
        <v>83</v>
      </c>
      <c r="F4" s="77">
        <v>134946</v>
      </c>
      <c r="G4" s="77">
        <f>+G5+G9</f>
        <v>11900</v>
      </c>
      <c r="H4" s="77">
        <f>+H5+H9</f>
        <v>146846</v>
      </c>
    </row>
    <row r="5" spans="1:8" ht="30.75" customHeight="1">
      <c r="A5" s="75" t="s">
        <v>75</v>
      </c>
      <c r="B5" s="78">
        <f>SUM(B6:B7,B12)</f>
        <v>160447</v>
      </c>
      <c r="C5" s="76"/>
      <c r="D5" s="76">
        <f t="shared" ref="D5:D17" si="0">+B5+C5</f>
        <v>160447</v>
      </c>
      <c r="E5" s="79" t="s">
        <v>84</v>
      </c>
      <c r="F5" s="77">
        <v>104749</v>
      </c>
      <c r="G5" s="77"/>
      <c r="H5" s="77">
        <v>104749</v>
      </c>
    </row>
    <row r="6" spans="1:8" ht="30.75" customHeight="1">
      <c r="A6" s="80" t="s">
        <v>15</v>
      </c>
      <c r="B6" s="78">
        <v>3543</v>
      </c>
      <c r="C6" s="78"/>
      <c r="D6" s="76">
        <f t="shared" si="0"/>
        <v>3543</v>
      </c>
      <c r="E6" s="79" t="s">
        <v>85</v>
      </c>
      <c r="F6" s="77">
        <v>90759</v>
      </c>
      <c r="G6" s="77"/>
      <c r="H6" s="77">
        <f t="shared" ref="H6:H17" si="1">+F6+G6</f>
        <v>90759</v>
      </c>
    </row>
    <row r="7" spans="1:8" s="18" customFormat="1" ht="30.75" customHeight="1">
      <c r="A7" s="80" t="s">
        <v>156</v>
      </c>
      <c r="B7" s="81">
        <f>SUM(B8:B11)</f>
        <v>70534</v>
      </c>
      <c r="C7" s="82"/>
      <c r="D7" s="82">
        <f t="shared" si="0"/>
        <v>70534</v>
      </c>
      <c r="E7" s="80" t="s">
        <v>86</v>
      </c>
      <c r="F7" s="83">
        <v>10391</v>
      </c>
      <c r="G7" s="83"/>
      <c r="H7" s="83">
        <f t="shared" si="1"/>
        <v>10391</v>
      </c>
    </row>
    <row r="8" spans="1:8" s="18" customFormat="1" ht="30.75" customHeight="1">
      <c r="A8" s="79" t="s">
        <v>76</v>
      </c>
      <c r="B8" s="82">
        <f>+[1]平衡简表2021!G9</f>
        <v>58706</v>
      </c>
      <c r="C8" s="82"/>
      <c r="D8" s="82">
        <f t="shared" si="0"/>
        <v>58706</v>
      </c>
      <c r="E8" s="80" t="s">
        <v>87</v>
      </c>
      <c r="F8" s="83">
        <v>3599</v>
      </c>
      <c r="G8" s="83"/>
      <c r="H8" s="83">
        <f t="shared" si="1"/>
        <v>3599</v>
      </c>
    </row>
    <row r="9" spans="1:8" s="18" customFormat="1" ht="30.75" customHeight="1">
      <c r="A9" s="79" t="s">
        <v>77</v>
      </c>
      <c r="B9" s="82">
        <f>+[1]平衡简表2021!G10</f>
        <v>6582</v>
      </c>
      <c r="C9" s="82"/>
      <c r="D9" s="82">
        <f t="shared" si="0"/>
        <v>6582</v>
      </c>
      <c r="E9" s="80" t="s">
        <v>88</v>
      </c>
      <c r="F9" s="83">
        <f>SUM(F10:F11)</f>
        <v>30197</v>
      </c>
      <c r="G9" s="83">
        <f t="shared" ref="G9:H9" si="2">SUM(G10:G11)</f>
        <v>11900</v>
      </c>
      <c r="H9" s="83">
        <f t="shared" si="2"/>
        <v>42097</v>
      </c>
    </row>
    <row r="10" spans="1:8" s="18" customFormat="1" ht="30.75" customHeight="1">
      <c r="A10" s="79" t="s">
        <v>157</v>
      </c>
      <c r="B10" s="82">
        <f>+[1]平衡简表2021!G11</f>
        <v>300</v>
      </c>
      <c r="C10" s="81"/>
      <c r="D10" s="82">
        <f t="shared" si="0"/>
        <v>300</v>
      </c>
      <c r="E10" s="80" t="s">
        <v>89</v>
      </c>
      <c r="F10" s="83">
        <v>28697</v>
      </c>
      <c r="G10" s="83">
        <f>+C17</f>
        <v>11900</v>
      </c>
      <c r="H10" s="83">
        <f t="shared" si="1"/>
        <v>40597</v>
      </c>
    </row>
    <row r="11" spans="1:8" s="18" customFormat="1" ht="30.75" customHeight="1">
      <c r="A11" s="79" t="s">
        <v>158</v>
      </c>
      <c r="B11" s="83">
        <f>+[1]平衡简表2021!G12+[1]平衡简表2021!G13+[1]平衡简表2021!G14</f>
        <v>4946</v>
      </c>
      <c r="C11" s="83"/>
      <c r="D11" s="82">
        <f t="shared" si="0"/>
        <v>4946</v>
      </c>
      <c r="E11" s="80" t="s">
        <v>90</v>
      </c>
      <c r="F11" s="83">
        <v>1500</v>
      </c>
      <c r="G11" s="83"/>
      <c r="H11" s="83">
        <f t="shared" si="1"/>
        <v>1500</v>
      </c>
    </row>
    <row r="12" spans="1:8" s="18" customFormat="1" ht="30.75" customHeight="1">
      <c r="A12" s="80" t="s">
        <v>159</v>
      </c>
      <c r="B12" s="84">
        <f>+[1]提前下达专项!B4</f>
        <v>86370</v>
      </c>
      <c r="C12" s="84"/>
      <c r="D12" s="82">
        <f t="shared" si="0"/>
        <v>86370</v>
      </c>
      <c r="E12" s="75" t="s">
        <v>91</v>
      </c>
      <c r="F12" s="84">
        <v>136541</v>
      </c>
      <c r="G12" s="84"/>
      <c r="H12" s="83">
        <f t="shared" si="1"/>
        <v>136541</v>
      </c>
    </row>
    <row r="13" spans="1:8" s="18" customFormat="1" ht="30.75" customHeight="1">
      <c r="A13" s="75" t="s">
        <v>160</v>
      </c>
      <c r="B13" s="83">
        <f>+[1]平衡简表2021!G15</f>
        <v>4427</v>
      </c>
      <c r="C13" s="83"/>
      <c r="D13" s="82">
        <f t="shared" si="0"/>
        <v>4427</v>
      </c>
      <c r="E13" s="75" t="s">
        <v>79</v>
      </c>
      <c r="F13" s="84"/>
      <c r="G13" s="84"/>
      <c r="H13" s="83">
        <f t="shared" si="1"/>
        <v>0</v>
      </c>
    </row>
    <row r="14" spans="1:8" s="18" customFormat="1" ht="30.75" customHeight="1">
      <c r="A14" s="85" t="s">
        <v>161</v>
      </c>
      <c r="B14" s="84">
        <f>+B15</f>
        <v>50171</v>
      </c>
      <c r="C14" s="84"/>
      <c r="D14" s="82">
        <f t="shared" si="0"/>
        <v>50171</v>
      </c>
      <c r="E14" s="80" t="s">
        <v>80</v>
      </c>
      <c r="F14" s="84"/>
      <c r="G14" s="84"/>
      <c r="H14" s="83">
        <f t="shared" si="1"/>
        <v>0</v>
      </c>
    </row>
    <row r="15" spans="1:8" s="18" customFormat="1" ht="30.75" customHeight="1">
      <c r="A15" s="75" t="s">
        <v>162</v>
      </c>
      <c r="B15" s="84">
        <f>50165+6</f>
        <v>50171</v>
      </c>
      <c r="C15" s="84"/>
      <c r="D15" s="82">
        <f t="shared" si="0"/>
        <v>50171</v>
      </c>
      <c r="E15" s="80" t="s">
        <v>81</v>
      </c>
      <c r="F15" s="84"/>
      <c r="G15" s="84"/>
      <c r="H15" s="83">
        <f t="shared" si="1"/>
        <v>0</v>
      </c>
    </row>
    <row r="16" spans="1:8" s="18" customFormat="1" ht="30.75" customHeight="1">
      <c r="A16" s="75" t="s">
        <v>78</v>
      </c>
      <c r="B16" s="83">
        <f>+[1]平衡简表2021!G16</f>
        <v>712</v>
      </c>
      <c r="C16" s="83"/>
      <c r="D16" s="82">
        <f t="shared" si="0"/>
        <v>712</v>
      </c>
      <c r="E16" s="85" t="s">
        <v>82</v>
      </c>
      <c r="F16" s="84"/>
      <c r="G16" s="84"/>
      <c r="H16" s="83">
        <f t="shared" si="1"/>
        <v>0</v>
      </c>
    </row>
    <row r="17" spans="1:8" s="18" customFormat="1" ht="30.75" customHeight="1">
      <c r="A17" s="75" t="s">
        <v>163</v>
      </c>
      <c r="B17" s="83"/>
      <c r="C17" s="83">
        <v>11900</v>
      </c>
      <c r="D17" s="82">
        <f t="shared" si="0"/>
        <v>11900</v>
      </c>
      <c r="E17" s="75" t="s">
        <v>94</v>
      </c>
      <c r="F17" s="84"/>
      <c r="G17" s="84"/>
      <c r="H17" s="83">
        <f t="shared" si="1"/>
        <v>0</v>
      </c>
    </row>
    <row r="18" spans="1:8" s="18" customFormat="1" ht="30.75" customHeight="1">
      <c r="A18" s="75"/>
      <c r="B18" s="84"/>
      <c r="C18" s="84"/>
      <c r="D18" s="84"/>
      <c r="E18" s="75"/>
      <c r="F18" s="84"/>
      <c r="G18" s="84"/>
      <c r="H18" s="84"/>
    </row>
    <row r="19" spans="1:8" s="18" customFormat="1" ht="30.75" customHeight="1">
      <c r="A19" s="86" t="s">
        <v>164</v>
      </c>
      <c r="B19" s="87">
        <f>SUM(B4,B5,B13,B14,B16,B17)</f>
        <v>271486.54800000001</v>
      </c>
      <c r="C19" s="87">
        <f>SUM(C4,C5,C13,C14,C16,C17)</f>
        <v>11900</v>
      </c>
      <c r="D19" s="87">
        <f>SUM(D4,D5,D13,D14,D16,D17)</f>
        <v>283386.54800000001</v>
      </c>
      <c r="E19" s="86" t="s">
        <v>165</v>
      </c>
      <c r="F19" s="87">
        <f>+F4+F12+F13+F16+F17</f>
        <v>271487</v>
      </c>
      <c r="G19" s="87">
        <f>+G4+G12+G13+G16+G17</f>
        <v>11900</v>
      </c>
      <c r="H19" s="87">
        <f>+H4+H12+H13+H16+H17</f>
        <v>283387</v>
      </c>
    </row>
  </sheetData>
  <mergeCells count="2">
    <mergeCell ref="A1:H1"/>
    <mergeCell ref="F2:H2"/>
  </mergeCells>
  <phoneticPr fontId="2" type="noConversion"/>
  <printOptions horizontalCentered="1"/>
  <pageMargins left="0.39370078740157483" right="0.39370078740157483" top="0.37" bottom="0.18" header="0.31496062992125984" footer="0.16"/>
  <pageSetup paperSize="9" scale="90" orientation="landscape" r:id="rId1"/>
</worksheet>
</file>

<file path=xl/worksheets/sheet3.xml><?xml version="1.0" encoding="utf-8"?>
<worksheet xmlns="http://schemas.openxmlformats.org/spreadsheetml/2006/main" xmlns:r="http://schemas.openxmlformats.org/officeDocument/2006/relationships">
  <dimension ref="A1:D22"/>
  <sheetViews>
    <sheetView showZeros="0" workbookViewId="0">
      <pane xSplit="1" ySplit="3" topLeftCell="B4" activePane="bottomRight" state="frozen"/>
      <selection pane="topRight" activeCell="B1" sqref="B1"/>
      <selection pane="bottomLeft" activeCell="A5" sqref="A5"/>
      <selection pane="bottomRight" activeCell="H10" sqref="H10"/>
    </sheetView>
  </sheetViews>
  <sheetFormatPr defaultColWidth="10" defaultRowHeight="15"/>
  <cols>
    <col min="1" max="1" width="43.75" style="14" customWidth="1"/>
    <col min="2" max="2" width="32.625" style="22" customWidth="1"/>
    <col min="3" max="3" width="30.125" style="22" customWidth="1"/>
    <col min="4" max="4" width="30.125" style="23" customWidth="1"/>
    <col min="5" max="16384" width="10" style="14"/>
  </cols>
  <sheetData>
    <row r="1" spans="1:4" ht="25.5" customHeight="1">
      <c r="A1" s="141" t="s">
        <v>60</v>
      </c>
      <c r="B1" s="141"/>
      <c r="C1" s="141"/>
      <c r="D1" s="141"/>
    </row>
    <row r="2" spans="1:4" ht="19.5" customHeight="1">
      <c r="A2" s="15"/>
      <c r="B2" s="142" t="s">
        <v>18</v>
      </c>
      <c r="C2" s="142"/>
      <c r="D2" s="142"/>
    </row>
    <row r="3" spans="1:4" ht="43.5" customHeight="1">
      <c r="A3" s="89" t="s">
        <v>166</v>
      </c>
      <c r="B3" s="89" t="s">
        <v>167</v>
      </c>
      <c r="C3" s="90" t="s">
        <v>168</v>
      </c>
      <c r="D3" s="91" t="s">
        <v>169</v>
      </c>
    </row>
    <row r="4" spans="1:4" ht="23.25" customHeight="1">
      <c r="A4" s="12" t="s">
        <v>19</v>
      </c>
      <c r="B4" s="88">
        <f>+B5+B10+B13+B17+B22+B16</f>
        <v>19696</v>
      </c>
      <c r="C4" s="88">
        <f t="shared" ref="C4:D4" si="0">+C5+C10+C13+C17+C22+C16</f>
        <v>69400</v>
      </c>
      <c r="D4" s="88">
        <f t="shared" si="0"/>
        <v>89096</v>
      </c>
    </row>
    <row r="5" spans="1:4" s="17" customFormat="1" ht="23.25" customHeight="1">
      <c r="A5" s="12" t="s">
        <v>20</v>
      </c>
      <c r="B5" s="88">
        <f>B6</f>
        <v>4073</v>
      </c>
      <c r="C5" s="88">
        <f>C6</f>
        <v>0</v>
      </c>
      <c r="D5" s="88">
        <f t="shared" ref="D5:D22" si="1">+B5+C5</f>
        <v>4073</v>
      </c>
    </row>
    <row r="6" spans="1:4" ht="37.5" customHeight="1">
      <c r="A6" s="35" t="s">
        <v>17</v>
      </c>
      <c r="B6" s="21">
        <v>4073</v>
      </c>
      <c r="C6" s="21">
        <f>SUM(C7:C9)</f>
        <v>0</v>
      </c>
      <c r="D6" s="21">
        <f t="shared" si="1"/>
        <v>4073</v>
      </c>
    </row>
    <row r="7" spans="1:4" ht="21.75" customHeight="1">
      <c r="A7" s="35" t="s">
        <v>65</v>
      </c>
      <c r="B7" s="21">
        <v>1000</v>
      </c>
      <c r="C7" s="21"/>
      <c r="D7" s="21">
        <f t="shared" si="1"/>
        <v>1000</v>
      </c>
    </row>
    <row r="8" spans="1:4" ht="21.75" customHeight="1">
      <c r="A8" s="35" t="s">
        <v>66</v>
      </c>
      <c r="B8" s="21">
        <v>2739</v>
      </c>
      <c r="C8" s="21"/>
      <c r="D8" s="21">
        <f t="shared" si="1"/>
        <v>2739</v>
      </c>
    </row>
    <row r="9" spans="1:4" ht="21.75" customHeight="1">
      <c r="A9" s="35" t="s">
        <v>67</v>
      </c>
      <c r="B9" s="21">
        <v>334</v>
      </c>
      <c r="C9" s="21"/>
      <c r="D9" s="21">
        <f t="shared" si="1"/>
        <v>334</v>
      </c>
    </row>
    <row r="10" spans="1:4" s="17" customFormat="1" ht="23.25" customHeight="1">
      <c r="A10" s="16" t="s">
        <v>21</v>
      </c>
      <c r="B10" s="88">
        <f>SUM(B11:B12)</f>
        <v>3000</v>
      </c>
      <c r="C10" s="88">
        <f>SUM(C11:C12)</f>
        <v>20000</v>
      </c>
      <c r="D10" s="88">
        <f t="shared" si="1"/>
        <v>23000</v>
      </c>
    </row>
    <row r="11" spans="1:4" ht="23.25" customHeight="1">
      <c r="A11" s="35" t="s">
        <v>64</v>
      </c>
      <c r="B11" s="21">
        <v>3000</v>
      </c>
      <c r="C11" s="21"/>
      <c r="D11" s="21">
        <f t="shared" si="1"/>
        <v>3000</v>
      </c>
    </row>
    <row r="12" spans="1:4" ht="23.25" customHeight="1">
      <c r="A12" s="35" t="s">
        <v>95</v>
      </c>
      <c r="B12" s="21"/>
      <c r="C12" s="21">
        <v>20000</v>
      </c>
      <c r="D12" s="21">
        <f t="shared" si="1"/>
        <v>20000</v>
      </c>
    </row>
    <row r="13" spans="1:4" s="17" customFormat="1" ht="23.25" customHeight="1">
      <c r="A13" s="16" t="s">
        <v>22</v>
      </c>
      <c r="B13" s="88">
        <f>SUM(B14:B15)</f>
        <v>419</v>
      </c>
      <c r="C13" s="88">
        <f>SUM(C14:C15)</f>
        <v>42000</v>
      </c>
      <c r="D13" s="88">
        <f t="shared" si="1"/>
        <v>42419</v>
      </c>
    </row>
    <row r="14" spans="1:4" ht="23.25" customHeight="1">
      <c r="A14" s="35" t="s">
        <v>61</v>
      </c>
      <c r="B14" s="21">
        <v>419</v>
      </c>
      <c r="C14" s="21"/>
      <c r="D14" s="21">
        <f t="shared" si="1"/>
        <v>419</v>
      </c>
    </row>
    <row r="15" spans="1:4" ht="39" customHeight="1">
      <c r="A15" s="35" t="s">
        <v>68</v>
      </c>
      <c r="B15" s="21"/>
      <c r="C15" s="21">
        <f>50000-8000</f>
        <v>42000</v>
      </c>
      <c r="D15" s="21">
        <f t="shared" si="1"/>
        <v>42000</v>
      </c>
    </row>
    <row r="16" spans="1:4" ht="29.25" customHeight="1">
      <c r="A16" s="36" t="s">
        <v>120</v>
      </c>
      <c r="B16" s="21"/>
      <c r="C16" s="88">
        <v>7400</v>
      </c>
      <c r="D16" s="88">
        <v>7400</v>
      </c>
    </row>
    <row r="17" spans="1:4" s="17" customFormat="1" ht="29.25" customHeight="1">
      <c r="A17" s="36" t="s">
        <v>119</v>
      </c>
      <c r="B17" s="88">
        <f>B18</f>
        <v>12084</v>
      </c>
      <c r="C17" s="88">
        <f>C18</f>
        <v>0</v>
      </c>
      <c r="D17" s="88">
        <f t="shared" si="1"/>
        <v>12084</v>
      </c>
    </row>
    <row r="18" spans="1:4" ht="23.25" customHeight="1">
      <c r="A18" s="13" t="s">
        <v>13</v>
      </c>
      <c r="B18" s="21">
        <f>SUM(B19:B21)</f>
        <v>12084</v>
      </c>
      <c r="C18" s="21">
        <f>SUM(C19:C21)</f>
        <v>0</v>
      </c>
      <c r="D18" s="21">
        <f t="shared" si="1"/>
        <v>12084</v>
      </c>
    </row>
    <row r="19" spans="1:4" ht="23.25" customHeight="1">
      <c r="A19" s="35" t="s">
        <v>23</v>
      </c>
      <c r="B19" s="21">
        <v>727</v>
      </c>
      <c r="C19" s="21"/>
      <c r="D19" s="21">
        <f t="shared" si="1"/>
        <v>727</v>
      </c>
    </row>
    <row r="20" spans="1:4" ht="23.25" customHeight="1">
      <c r="A20" s="13" t="s">
        <v>24</v>
      </c>
      <c r="B20" s="21">
        <v>10032</v>
      </c>
      <c r="C20" s="21"/>
      <c r="D20" s="21">
        <f t="shared" si="1"/>
        <v>10032</v>
      </c>
    </row>
    <row r="21" spans="1:4" ht="23.25" customHeight="1">
      <c r="A21" s="35" t="s">
        <v>63</v>
      </c>
      <c r="B21" s="21">
        <v>1325</v>
      </c>
      <c r="C21" s="21"/>
      <c r="D21" s="21">
        <f t="shared" si="1"/>
        <v>1325</v>
      </c>
    </row>
    <row r="22" spans="1:4" ht="21.75" customHeight="1">
      <c r="A22" s="36" t="s">
        <v>62</v>
      </c>
      <c r="B22" s="21">
        <v>120</v>
      </c>
      <c r="C22" s="21"/>
      <c r="D22" s="21">
        <f t="shared" si="1"/>
        <v>120</v>
      </c>
    </row>
  </sheetData>
  <mergeCells count="2">
    <mergeCell ref="A1:D1"/>
    <mergeCell ref="B2:D2"/>
  </mergeCells>
  <phoneticPr fontId="2" type="noConversion"/>
  <printOptions horizontalCentered="1"/>
  <pageMargins left="0.39370078740157483" right="0.39370078740157483" top="0.39370078740157483" bottom="0.23622047244094491" header="0.31496062992125984" footer="0.19685039370078741"/>
  <pageSetup paperSize="9" scale="95" firstPageNumber="9" orientation="landscape" useFirstPageNumber="1" r:id="rId1"/>
</worksheet>
</file>

<file path=xl/worksheets/sheet4.xml><?xml version="1.0" encoding="utf-8"?>
<worksheet xmlns="http://schemas.openxmlformats.org/spreadsheetml/2006/main" xmlns:r="http://schemas.openxmlformats.org/officeDocument/2006/relationships">
  <dimension ref="A1:H18"/>
  <sheetViews>
    <sheetView showZeros="0" workbookViewId="0">
      <selection activeCell="L9" sqref="L9"/>
    </sheetView>
  </sheetViews>
  <sheetFormatPr defaultRowHeight="13.5"/>
  <cols>
    <col min="1" max="1" width="33.625" customWidth="1"/>
    <col min="2" max="4" width="11.625" customWidth="1"/>
    <col min="5" max="5" width="35.5" customWidth="1"/>
    <col min="6" max="8" width="12.375" customWidth="1"/>
  </cols>
  <sheetData>
    <row r="1" spans="1:8" ht="28.5">
      <c r="A1" s="143" t="s">
        <v>121</v>
      </c>
      <c r="B1" s="143"/>
      <c r="C1" s="143"/>
      <c r="D1" s="143"/>
      <c r="E1" s="143"/>
      <c r="F1" s="143"/>
      <c r="G1" s="143"/>
      <c r="H1" s="143"/>
    </row>
    <row r="2" spans="1:8" ht="24" customHeight="1">
      <c r="A2" s="67" t="s">
        <v>145</v>
      </c>
      <c r="B2" s="68"/>
      <c r="C2" s="68"/>
      <c r="D2" s="68"/>
      <c r="E2" s="68"/>
      <c r="F2" s="68"/>
      <c r="G2" s="144" t="s">
        <v>144</v>
      </c>
      <c r="H2" s="145"/>
    </row>
    <row r="3" spans="1:8" ht="33" customHeight="1">
      <c r="A3" s="66" t="s">
        <v>122</v>
      </c>
      <c r="B3" s="66" t="s">
        <v>143</v>
      </c>
      <c r="C3" s="66" t="s">
        <v>142</v>
      </c>
      <c r="D3" s="52" t="s">
        <v>92</v>
      </c>
      <c r="E3" s="66" t="s">
        <v>122</v>
      </c>
      <c r="F3" s="66" t="s">
        <v>143</v>
      </c>
      <c r="G3" s="66" t="s">
        <v>142</v>
      </c>
      <c r="H3" s="52" t="s">
        <v>92</v>
      </c>
    </row>
    <row r="4" spans="1:8" ht="33" customHeight="1">
      <c r="A4" s="69" t="s">
        <v>123</v>
      </c>
      <c r="B4" s="43">
        <f>+[1]政府性基金预算收入!C5</f>
        <v>7950</v>
      </c>
      <c r="C4" s="43"/>
      <c r="D4" s="43">
        <f>+B4+C4</f>
        <v>7950</v>
      </c>
      <c r="E4" s="69" t="s">
        <v>124</v>
      </c>
      <c r="F4" s="43">
        <f>SUM(F5:F9)</f>
        <v>19696</v>
      </c>
      <c r="G4" s="43">
        <f t="shared" ref="G4:H4" si="0">SUM(G5:G9)</f>
        <v>62000</v>
      </c>
      <c r="H4" s="43">
        <f t="shared" si="0"/>
        <v>81696</v>
      </c>
    </row>
    <row r="5" spans="1:8" ht="33" customHeight="1">
      <c r="A5" s="63" t="s">
        <v>125</v>
      </c>
      <c r="B5" s="62"/>
      <c r="C5" s="62"/>
      <c r="D5" s="43">
        <f t="shared" ref="D5:D17" si="1">+B5+C5</f>
        <v>0</v>
      </c>
      <c r="E5" s="51" t="s">
        <v>151</v>
      </c>
      <c r="F5" s="62">
        <f>+[1]政府性基金预算支出!C5-269-120</f>
        <v>19307</v>
      </c>
      <c r="G5" s="71"/>
      <c r="H5" s="72">
        <f t="shared" ref="H5:H16" si="2">+F5+G5</f>
        <v>19307</v>
      </c>
    </row>
    <row r="6" spans="1:8" ht="33" customHeight="1">
      <c r="A6" s="63" t="s">
        <v>126</v>
      </c>
      <c r="B6" s="62">
        <v>0</v>
      </c>
      <c r="C6" s="62"/>
      <c r="D6" s="43">
        <f t="shared" si="1"/>
        <v>0</v>
      </c>
      <c r="E6" s="51" t="s">
        <v>150</v>
      </c>
      <c r="F6" s="62">
        <v>389</v>
      </c>
      <c r="G6" s="71"/>
      <c r="H6" s="72">
        <f t="shared" si="2"/>
        <v>389</v>
      </c>
    </row>
    <row r="7" spans="1:8" ht="33" customHeight="1">
      <c r="A7" s="69" t="s">
        <v>127</v>
      </c>
      <c r="B7" s="43">
        <v>389</v>
      </c>
      <c r="C7" s="43"/>
      <c r="D7" s="43">
        <f t="shared" si="1"/>
        <v>389</v>
      </c>
      <c r="E7" s="51" t="s">
        <v>147</v>
      </c>
      <c r="F7" s="62"/>
      <c r="G7" s="71">
        <v>62000</v>
      </c>
      <c r="H7" s="72">
        <f t="shared" si="2"/>
        <v>62000</v>
      </c>
    </row>
    <row r="8" spans="1:8" ht="33" customHeight="1">
      <c r="A8" s="69" t="s">
        <v>128</v>
      </c>
      <c r="B8" s="43">
        <f>B9+B10</f>
        <v>11357</v>
      </c>
      <c r="C8" s="43"/>
      <c r="D8" s="43">
        <f t="shared" si="1"/>
        <v>11357</v>
      </c>
      <c r="E8" s="51" t="s">
        <v>148</v>
      </c>
      <c r="F8" s="62"/>
      <c r="G8" s="71"/>
      <c r="H8" s="72">
        <f t="shared" ref="H8:H9" si="3">+F8+G8</f>
        <v>0</v>
      </c>
    </row>
    <row r="9" spans="1:8" ht="33" customHeight="1">
      <c r="A9" s="63" t="s">
        <v>129</v>
      </c>
      <c r="B9" s="62">
        <v>0</v>
      </c>
      <c r="C9" s="62"/>
      <c r="D9" s="73">
        <f t="shared" si="1"/>
        <v>0</v>
      </c>
      <c r="E9" s="51" t="s">
        <v>149</v>
      </c>
      <c r="F9" s="62"/>
      <c r="G9" s="71"/>
      <c r="H9" s="72">
        <f t="shared" si="3"/>
        <v>0</v>
      </c>
    </row>
    <row r="10" spans="1:8" ht="33" customHeight="1">
      <c r="A10" s="63" t="s">
        <v>130</v>
      </c>
      <c r="B10" s="62">
        <f>+[1]政府性基金预算支出!C22+[1]政府性基金预算支出!C23</f>
        <v>11357</v>
      </c>
      <c r="C10" s="62"/>
      <c r="D10" s="73">
        <f t="shared" si="1"/>
        <v>11357</v>
      </c>
      <c r="E10" s="69" t="s">
        <v>131</v>
      </c>
      <c r="F10" s="43"/>
      <c r="G10" s="70"/>
      <c r="H10" s="70">
        <f t="shared" si="2"/>
        <v>0</v>
      </c>
    </row>
    <row r="11" spans="1:8" ht="33" customHeight="1">
      <c r="A11" s="69" t="s">
        <v>132</v>
      </c>
      <c r="B11" s="43">
        <f>B12</f>
        <v>0</v>
      </c>
      <c r="C11" s="43">
        <f>+C12+C13</f>
        <v>0</v>
      </c>
      <c r="D11" s="43">
        <f t="shared" si="1"/>
        <v>0</v>
      </c>
      <c r="E11" s="69" t="s">
        <v>133</v>
      </c>
      <c r="F11" s="43">
        <f>F12</f>
        <v>0</v>
      </c>
      <c r="G11" s="70">
        <f>+G12</f>
        <v>7400</v>
      </c>
      <c r="H11" s="70">
        <f t="shared" si="2"/>
        <v>7400</v>
      </c>
    </row>
    <row r="12" spans="1:8" ht="33" customHeight="1">
      <c r="A12" s="63" t="s">
        <v>134</v>
      </c>
      <c r="B12" s="62">
        <f>B13</f>
        <v>0</v>
      </c>
      <c r="C12" s="62"/>
      <c r="D12" s="43">
        <f t="shared" si="1"/>
        <v>0</v>
      </c>
      <c r="E12" s="63" t="s">
        <v>135</v>
      </c>
      <c r="F12" s="62">
        <v>0</v>
      </c>
      <c r="G12" s="71">
        <v>7400</v>
      </c>
      <c r="H12" s="72">
        <f t="shared" si="2"/>
        <v>7400</v>
      </c>
    </row>
    <row r="13" spans="1:8" ht="33" customHeight="1">
      <c r="A13" s="63" t="s">
        <v>136</v>
      </c>
      <c r="B13" s="62">
        <v>0</v>
      </c>
      <c r="C13" s="62"/>
      <c r="D13" s="73">
        <f t="shared" si="1"/>
        <v>0</v>
      </c>
      <c r="E13" s="63"/>
      <c r="F13" s="62"/>
      <c r="G13" s="71"/>
      <c r="H13" s="70"/>
    </row>
    <row r="14" spans="1:8" ht="33" customHeight="1">
      <c r="A14" s="69" t="s">
        <v>137</v>
      </c>
      <c r="B14" s="43">
        <f>B15</f>
        <v>0</v>
      </c>
      <c r="C14" s="43">
        <f>+C15</f>
        <v>69400</v>
      </c>
      <c r="D14" s="43">
        <f t="shared" si="1"/>
        <v>69400</v>
      </c>
      <c r="E14" s="69" t="s">
        <v>138</v>
      </c>
      <c r="F14" s="43">
        <v>0</v>
      </c>
      <c r="G14" s="70"/>
      <c r="H14" s="70">
        <f t="shared" si="2"/>
        <v>0</v>
      </c>
    </row>
    <row r="15" spans="1:8" ht="33" customHeight="1">
      <c r="A15" s="51" t="s">
        <v>146</v>
      </c>
      <c r="B15" s="62"/>
      <c r="C15" s="62">
        <f>62000+7400</f>
        <v>69400</v>
      </c>
      <c r="D15" s="73">
        <f t="shared" si="1"/>
        <v>69400</v>
      </c>
      <c r="E15" s="63"/>
      <c r="F15" s="62"/>
      <c r="G15" s="71"/>
      <c r="H15" s="70"/>
    </row>
    <row r="16" spans="1:8" ht="33" customHeight="1">
      <c r="A16" s="63"/>
      <c r="B16" s="62"/>
      <c r="C16" s="62"/>
      <c r="D16" s="43"/>
      <c r="E16" s="69" t="s">
        <v>139</v>
      </c>
      <c r="F16" s="43"/>
      <c r="G16" s="70"/>
      <c r="H16" s="70">
        <f t="shared" si="2"/>
        <v>0</v>
      </c>
    </row>
    <row r="17" spans="1:8" ht="33" customHeight="1">
      <c r="A17" s="64" t="s">
        <v>140</v>
      </c>
      <c r="B17" s="65">
        <f>+B4+B5+B6+B7+B8+B11+B14</f>
        <v>19696</v>
      </c>
      <c r="C17" s="65">
        <f>+C14+C11+C8+C7+C4</f>
        <v>69400</v>
      </c>
      <c r="D17" s="43">
        <f t="shared" si="1"/>
        <v>89096</v>
      </c>
      <c r="E17" s="64" t="s">
        <v>141</v>
      </c>
      <c r="F17" s="65">
        <f>+F4+F10+F11+F14+F16</f>
        <v>19696</v>
      </c>
      <c r="G17" s="70">
        <f>+G4+G11</f>
        <v>69400</v>
      </c>
      <c r="H17" s="70">
        <f>+H4+H10+H11+H14</f>
        <v>89096</v>
      </c>
    </row>
    <row r="18" spans="1:8" ht="33" customHeight="1"/>
  </sheetData>
  <mergeCells count="2">
    <mergeCell ref="A1:H1"/>
    <mergeCell ref="G2:H2"/>
  </mergeCells>
  <phoneticPr fontId="26" type="noConversion"/>
  <pageMargins left="0.39370078740157483" right="0.31496062992125984" top="0.39370078740157483" bottom="0.39370078740157483" header="0.31496062992125984" footer="0.31496062992125984"/>
  <pageSetup paperSize="9" scale="95" orientation="landscape" verticalDpi="0" r:id="rId1"/>
</worksheet>
</file>

<file path=xl/worksheets/sheet5.xml><?xml version="1.0" encoding="utf-8"?>
<worksheet xmlns="http://schemas.openxmlformats.org/spreadsheetml/2006/main" xmlns:r="http://schemas.openxmlformats.org/officeDocument/2006/relationships">
  <dimension ref="A1:T13"/>
  <sheetViews>
    <sheetView workbookViewId="0">
      <selection activeCell="V8" sqref="V8"/>
    </sheetView>
  </sheetViews>
  <sheetFormatPr defaultRowHeight="13.5"/>
  <cols>
    <col min="1" max="10" width="9" style="24"/>
    <col min="11" max="11" width="9.625" style="24" bestFit="1" customWidth="1"/>
    <col min="12" max="12" width="9" style="24"/>
    <col min="13" max="13" width="9.625" style="24" bestFit="1" customWidth="1"/>
    <col min="14" max="16384" width="9" style="24"/>
  </cols>
  <sheetData>
    <row r="1" spans="1:20" ht="42.75" customHeight="1">
      <c r="A1" s="146" t="s">
        <v>41</v>
      </c>
      <c r="B1" s="146"/>
      <c r="C1" s="146"/>
      <c r="D1" s="146"/>
      <c r="E1" s="146"/>
      <c r="F1" s="146"/>
      <c r="G1" s="146"/>
      <c r="H1" s="146"/>
      <c r="J1" s="146" t="s">
        <v>43</v>
      </c>
      <c r="K1" s="146"/>
      <c r="L1" s="146"/>
      <c r="M1" s="146"/>
      <c r="N1" s="146"/>
      <c r="O1" s="146"/>
      <c r="P1" s="146"/>
      <c r="Q1" s="146"/>
    </row>
    <row r="2" spans="1:20" s="26" customFormat="1" ht="42.75" customHeight="1">
      <c r="A2" s="25"/>
      <c r="B2" s="25"/>
      <c r="C2" s="25"/>
      <c r="D2" s="25"/>
      <c r="E2" s="25"/>
      <c r="F2" s="147" t="s">
        <v>25</v>
      </c>
      <c r="G2" s="147"/>
      <c r="H2" s="147"/>
      <c r="J2" s="25"/>
      <c r="K2" s="25"/>
      <c r="L2" s="25"/>
      <c r="M2" s="25"/>
      <c r="N2" s="25"/>
      <c r="O2" s="147" t="s">
        <v>25</v>
      </c>
      <c r="P2" s="147"/>
      <c r="Q2" s="147"/>
    </row>
    <row r="3" spans="1:20" s="26" customFormat="1" ht="42.75" customHeight="1">
      <c r="A3" s="148" t="s">
        <v>26</v>
      </c>
      <c r="B3" s="149" t="s">
        <v>69</v>
      </c>
      <c r="C3" s="150"/>
      <c r="D3" s="151"/>
      <c r="E3" s="149" t="s">
        <v>28</v>
      </c>
      <c r="F3" s="150"/>
      <c r="G3" s="151"/>
      <c r="H3" s="27" t="s">
        <v>29</v>
      </c>
      <c r="J3" s="148" t="s">
        <v>26</v>
      </c>
      <c r="K3" s="149" t="s">
        <v>27</v>
      </c>
      <c r="L3" s="150"/>
      <c r="M3" s="151"/>
      <c r="N3" s="149" t="s">
        <v>42</v>
      </c>
      <c r="O3" s="150"/>
      <c r="P3" s="151"/>
      <c r="Q3" s="27" t="s">
        <v>29</v>
      </c>
    </row>
    <row r="4" spans="1:20" s="26" customFormat="1" ht="42.75" customHeight="1">
      <c r="A4" s="148"/>
      <c r="B4" s="27" t="s">
        <v>30</v>
      </c>
      <c r="C4" s="28" t="s">
        <v>31</v>
      </c>
      <c r="D4" s="28" t="s">
        <v>32</v>
      </c>
      <c r="E4" s="28" t="s">
        <v>30</v>
      </c>
      <c r="F4" s="28" t="s">
        <v>31</v>
      </c>
      <c r="G4" s="28" t="s">
        <v>32</v>
      </c>
      <c r="H4" s="29"/>
      <c r="J4" s="148"/>
      <c r="K4" s="27" t="s">
        <v>30</v>
      </c>
      <c r="L4" s="28" t="s">
        <v>31</v>
      </c>
      <c r="M4" s="28" t="s">
        <v>32</v>
      </c>
      <c r="N4" s="28" t="s">
        <v>30</v>
      </c>
      <c r="O4" s="28" t="s">
        <v>31</v>
      </c>
      <c r="P4" s="28" t="s">
        <v>32</v>
      </c>
      <c r="Q4" s="29"/>
    </row>
    <row r="5" spans="1:20" s="33" customFormat="1" ht="42.75" customHeight="1">
      <c r="A5" s="30" t="s">
        <v>33</v>
      </c>
      <c r="B5" s="31">
        <f t="shared" ref="B5:G5" si="0">SUM(B6:B12)</f>
        <v>196.86</v>
      </c>
      <c r="C5" s="31">
        <f t="shared" si="0"/>
        <v>68.540000000000006</v>
      </c>
      <c r="D5" s="31">
        <f t="shared" si="0"/>
        <v>128.32000000000002</v>
      </c>
      <c r="E5" s="31">
        <f t="shared" si="0"/>
        <v>58.54</v>
      </c>
      <c r="F5" s="31">
        <f t="shared" si="0"/>
        <v>6.8500000000000005</v>
      </c>
      <c r="G5" s="31">
        <f t="shared" si="0"/>
        <v>51.690000000000005</v>
      </c>
      <c r="H5" s="32"/>
      <c r="J5" s="30" t="s">
        <v>33</v>
      </c>
      <c r="K5" s="31">
        <f>+B5+N5</f>
        <v>233.06</v>
      </c>
      <c r="L5" s="31">
        <f>+C5+O5</f>
        <v>73.84</v>
      </c>
      <c r="M5" s="31">
        <f>+D5+P5</f>
        <v>159.22000000000003</v>
      </c>
      <c r="N5" s="31">
        <f t="shared" ref="N5:P5" si="1">SUM(N6:N12)</f>
        <v>36.199999999999996</v>
      </c>
      <c r="O5" s="31">
        <f t="shared" si="1"/>
        <v>5.3</v>
      </c>
      <c r="P5" s="31">
        <f t="shared" si="1"/>
        <v>30.9</v>
      </c>
      <c r="Q5" s="32"/>
      <c r="S5" s="33">
        <f>SUM(S6:S7)</f>
        <v>207.51999999999998</v>
      </c>
      <c r="T5" s="93">
        <f>+K5-S5</f>
        <v>25.54000000000002</v>
      </c>
    </row>
    <row r="6" spans="1:20" s="26" customFormat="1" ht="42.75" customHeight="1">
      <c r="A6" s="27" t="s">
        <v>34</v>
      </c>
      <c r="B6" s="34">
        <f t="shared" ref="B6:B12" si="2">C6+D6</f>
        <v>64.58</v>
      </c>
      <c r="C6" s="34">
        <v>15.75</v>
      </c>
      <c r="D6" s="34">
        <v>48.83</v>
      </c>
      <c r="E6" s="34">
        <f>F6+G6</f>
        <v>27.16</v>
      </c>
      <c r="F6" s="34">
        <v>1.64</v>
      </c>
      <c r="G6" s="34">
        <v>25.52</v>
      </c>
      <c r="H6" s="29"/>
      <c r="J6" s="27" t="s">
        <v>34</v>
      </c>
      <c r="K6" s="31">
        <f t="shared" ref="K6:K12" si="3">+B6+N6</f>
        <v>72.679999999999993</v>
      </c>
      <c r="L6" s="31">
        <f t="shared" ref="L6:L12" si="4">+C6+O6</f>
        <v>16.850000000000001</v>
      </c>
      <c r="M6" s="31">
        <f t="shared" ref="M6:M12" si="5">+D6+P6</f>
        <v>55.83</v>
      </c>
      <c r="N6" s="34">
        <f t="shared" ref="N6:N12" si="6">O6+P6</f>
        <v>8.1</v>
      </c>
      <c r="O6" s="34">
        <v>1.1000000000000001</v>
      </c>
      <c r="P6" s="34">
        <v>7</v>
      </c>
      <c r="Q6" s="29"/>
      <c r="S6" s="26">
        <v>68.27</v>
      </c>
      <c r="T6" s="93">
        <f t="shared" ref="T6" si="7">+K6-S6</f>
        <v>4.4099999999999966</v>
      </c>
    </row>
    <row r="7" spans="1:20" s="26" customFormat="1" ht="42.75" customHeight="1">
      <c r="A7" s="27" t="s">
        <v>35</v>
      </c>
      <c r="B7" s="34">
        <f t="shared" si="2"/>
        <v>47.7</v>
      </c>
      <c r="C7" s="34">
        <v>14.32</v>
      </c>
      <c r="D7" s="34">
        <v>33.380000000000003</v>
      </c>
      <c r="E7" s="34">
        <f t="shared" ref="E7:E12" si="8">F7+G7</f>
        <v>9.74</v>
      </c>
      <c r="F7" s="34">
        <v>0.8</v>
      </c>
      <c r="G7" s="34">
        <v>8.94</v>
      </c>
      <c r="H7" s="29"/>
      <c r="J7" s="27" t="s">
        <v>35</v>
      </c>
      <c r="K7" s="31">
        <f t="shared" si="3"/>
        <v>55.050000000000004</v>
      </c>
      <c r="L7" s="31">
        <f t="shared" si="4"/>
        <v>15.02</v>
      </c>
      <c r="M7" s="31">
        <f t="shared" si="5"/>
        <v>40.03</v>
      </c>
      <c r="N7" s="34">
        <f t="shared" si="6"/>
        <v>7.3500000000000005</v>
      </c>
      <c r="O7" s="34">
        <v>0.7</v>
      </c>
      <c r="P7" s="34">
        <v>6.65</v>
      </c>
      <c r="Q7" s="29"/>
      <c r="R7" s="26">
        <v>160.38</v>
      </c>
      <c r="S7" s="26">
        <v>139.25</v>
      </c>
      <c r="T7" s="93">
        <f>+R7-S7</f>
        <v>21.129999999999995</v>
      </c>
    </row>
    <row r="8" spans="1:20" s="26" customFormat="1" ht="42.75" customHeight="1">
      <c r="A8" s="27" t="s">
        <v>36</v>
      </c>
      <c r="B8" s="34">
        <f t="shared" si="2"/>
        <v>17.68</v>
      </c>
      <c r="C8" s="34">
        <v>10.35</v>
      </c>
      <c r="D8" s="34">
        <v>7.33</v>
      </c>
      <c r="E8" s="34">
        <f t="shared" si="8"/>
        <v>5.3599999999999994</v>
      </c>
      <c r="F8" s="34">
        <v>1.06</v>
      </c>
      <c r="G8" s="34">
        <v>4.3</v>
      </c>
      <c r="H8" s="29"/>
      <c r="J8" s="27" t="s">
        <v>36</v>
      </c>
      <c r="K8" s="31">
        <f t="shared" si="3"/>
        <v>23.38</v>
      </c>
      <c r="L8" s="31">
        <f t="shared" si="4"/>
        <v>11.049999999999999</v>
      </c>
      <c r="M8" s="31">
        <f t="shared" si="5"/>
        <v>12.33</v>
      </c>
      <c r="N8" s="34">
        <f t="shared" si="6"/>
        <v>5.7</v>
      </c>
      <c r="O8" s="34">
        <v>0.7</v>
      </c>
      <c r="P8" s="34">
        <v>5</v>
      </c>
      <c r="Q8" s="29"/>
    </row>
    <row r="9" spans="1:20" s="26" customFormat="1" ht="42.75" customHeight="1">
      <c r="A9" s="27" t="s">
        <v>37</v>
      </c>
      <c r="B9" s="34">
        <f t="shared" si="2"/>
        <v>19.7</v>
      </c>
      <c r="C9" s="34">
        <v>8.7799999999999994</v>
      </c>
      <c r="D9" s="34">
        <v>10.92</v>
      </c>
      <c r="E9" s="34">
        <f t="shared" si="8"/>
        <v>5.3900000000000006</v>
      </c>
      <c r="F9" s="34">
        <v>1.1499999999999999</v>
      </c>
      <c r="G9" s="34">
        <v>4.24</v>
      </c>
      <c r="H9" s="29"/>
      <c r="J9" s="27" t="s">
        <v>37</v>
      </c>
      <c r="K9" s="31">
        <f t="shared" si="3"/>
        <v>23.35</v>
      </c>
      <c r="L9" s="31">
        <f t="shared" si="4"/>
        <v>9.58</v>
      </c>
      <c r="M9" s="31">
        <f t="shared" si="5"/>
        <v>13.77</v>
      </c>
      <c r="N9" s="34">
        <f t="shared" si="6"/>
        <v>3.6500000000000004</v>
      </c>
      <c r="O9" s="34">
        <v>0.8</v>
      </c>
      <c r="P9" s="34">
        <v>2.85</v>
      </c>
      <c r="Q9" s="29"/>
    </row>
    <row r="10" spans="1:20" s="26" customFormat="1" ht="42.75" customHeight="1">
      <c r="A10" s="27" t="s">
        <v>38</v>
      </c>
      <c r="B10" s="34">
        <f t="shared" si="2"/>
        <v>18.740000000000002</v>
      </c>
      <c r="C10" s="34">
        <v>7.53</v>
      </c>
      <c r="D10" s="34">
        <v>11.21</v>
      </c>
      <c r="E10" s="34">
        <f t="shared" si="8"/>
        <v>5.1099999999999994</v>
      </c>
      <c r="F10" s="34">
        <v>0.8</v>
      </c>
      <c r="G10" s="34">
        <v>4.3099999999999996</v>
      </c>
      <c r="H10" s="29"/>
      <c r="J10" s="27" t="s">
        <v>38</v>
      </c>
      <c r="K10" s="31">
        <f t="shared" si="3"/>
        <v>22.94</v>
      </c>
      <c r="L10" s="31">
        <f t="shared" si="4"/>
        <v>8.23</v>
      </c>
      <c r="M10" s="31">
        <f t="shared" si="5"/>
        <v>14.71</v>
      </c>
      <c r="N10" s="34">
        <f t="shared" si="6"/>
        <v>4.2</v>
      </c>
      <c r="O10" s="34">
        <v>0.7</v>
      </c>
      <c r="P10" s="34">
        <v>3.5</v>
      </c>
      <c r="Q10" s="29"/>
    </row>
    <row r="11" spans="1:20" s="26" customFormat="1" ht="42.75" customHeight="1">
      <c r="A11" s="27" t="s">
        <v>39</v>
      </c>
      <c r="B11" s="34">
        <f t="shared" si="2"/>
        <v>23.14</v>
      </c>
      <c r="C11" s="34">
        <v>7.79</v>
      </c>
      <c r="D11" s="34">
        <v>15.35</v>
      </c>
      <c r="E11" s="34">
        <f t="shared" si="8"/>
        <v>4.42</v>
      </c>
      <c r="F11" s="34">
        <v>0.9</v>
      </c>
      <c r="G11" s="34">
        <v>3.52</v>
      </c>
      <c r="H11" s="29"/>
      <c r="J11" s="27" t="s">
        <v>39</v>
      </c>
      <c r="K11" s="31">
        <f t="shared" si="3"/>
        <v>28.84</v>
      </c>
      <c r="L11" s="31">
        <f t="shared" si="4"/>
        <v>8.49</v>
      </c>
      <c r="M11" s="31">
        <f t="shared" si="5"/>
        <v>20.350000000000001</v>
      </c>
      <c r="N11" s="34">
        <f t="shared" si="6"/>
        <v>5.7</v>
      </c>
      <c r="O11" s="34">
        <v>0.7</v>
      </c>
      <c r="P11" s="34">
        <v>5</v>
      </c>
      <c r="Q11" s="29"/>
    </row>
    <row r="12" spans="1:20" s="26" customFormat="1" ht="42.75" customHeight="1">
      <c r="A12" s="27" t="s">
        <v>40</v>
      </c>
      <c r="B12" s="34">
        <f t="shared" si="2"/>
        <v>5.3199999999999994</v>
      </c>
      <c r="C12" s="34">
        <v>4.0199999999999996</v>
      </c>
      <c r="D12" s="34">
        <v>1.3</v>
      </c>
      <c r="E12" s="34">
        <f t="shared" si="8"/>
        <v>1.3599999999999999</v>
      </c>
      <c r="F12" s="34">
        <v>0.5</v>
      </c>
      <c r="G12" s="34">
        <v>0.86</v>
      </c>
      <c r="H12" s="29"/>
      <c r="J12" s="27" t="s">
        <v>40</v>
      </c>
      <c r="K12" s="31">
        <f t="shared" si="3"/>
        <v>6.8199999999999994</v>
      </c>
      <c r="L12" s="31">
        <f t="shared" si="4"/>
        <v>4.6199999999999992</v>
      </c>
      <c r="M12" s="31">
        <f t="shared" si="5"/>
        <v>2.2000000000000002</v>
      </c>
      <c r="N12" s="34">
        <f t="shared" si="6"/>
        <v>1.5</v>
      </c>
      <c r="O12" s="34">
        <v>0.6</v>
      </c>
      <c r="P12" s="34">
        <v>0.9</v>
      </c>
      <c r="Q12" s="29"/>
    </row>
    <row r="13" spans="1:20" ht="42.75" customHeight="1"/>
  </sheetData>
  <mergeCells count="10">
    <mergeCell ref="A1:H1"/>
    <mergeCell ref="F2:H2"/>
    <mergeCell ref="A3:A4"/>
    <mergeCell ref="B3:D3"/>
    <mergeCell ref="E3:G3"/>
    <mergeCell ref="J1:Q1"/>
    <mergeCell ref="O2:Q2"/>
    <mergeCell ref="J3:J4"/>
    <mergeCell ref="K3:M3"/>
    <mergeCell ref="N3:P3"/>
  </mergeCells>
  <phoneticPr fontId="1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K13"/>
  <sheetViews>
    <sheetView workbookViewId="0">
      <selection activeCell="L7" sqref="L7"/>
    </sheetView>
  </sheetViews>
  <sheetFormatPr defaultRowHeight="13.5"/>
  <cols>
    <col min="1" max="1" width="11" style="24" customWidth="1"/>
    <col min="2" max="2" width="12" style="24" bestFit="1" customWidth="1"/>
    <col min="3" max="4" width="16.375" style="24" customWidth="1"/>
    <col min="5" max="5" width="12.5" style="24" customWidth="1"/>
    <col min="6" max="7" width="13.625" style="24" customWidth="1"/>
    <col min="8" max="8" width="12" style="24" bestFit="1" customWidth="1"/>
    <col min="9" max="10" width="13.75" style="24" customWidth="1"/>
    <col min="11" max="16384" width="9" style="24"/>
  </cols>
  <sheetData>
    <row r="1" spans="1:11" ht="42.75" customHeight="1">
      <c r="A1" s="146" t="s">
        <v>73</v>
      </c>
      <c r="B1" s="146"/>
      <c r="C1" s="146"/>
      <c r="D1" s="146"/>
      <c r="E1" s="146"/>
      <c r="F1" s="146"/>
      <c r="G1" s="146"/>
      <c r="H1" s="146"/>
      <c r="I1" s="146"/>
      <c r="J1" s="146"/>
      <c r="K1" s="146"/>
    </row>
    <row r="2" spans="1:11" s="26" customFormat="1" ht="42.75" customHeight="1">
      <c r="A2" s="25"/>
      <c r="B2" s="25"/>
      <c r="C2" s="25"/>
      <c r="D2" s="25"/>
      <c r="E2" s="25"/>
      <c r="F2" s="147" t="s">
        <v>25</v>
      </c>
      <c r="G2" s="147"/>
      <c r="H2" s="147"/>
      <c r="I2" s="147"/>
      <c r="J2" s="147"/>
      <c r="K2" s="147"/>
    </row>
    <row r="3" spans="1:11" s="26" customFormat="1" ht="42.75" customHeight="1">
      <c r="A3" s="155" t="s">
        <v>26</v>
      </c>
      <c r="B3" s="152" t="s">
        <v>72</v>
      </c>
      <c r="C3" s="153"/>
      <c r="D3" s="154"/>
      <c r="E3" s="152" t="s">
        <v>71</v>
      </c>
      <c r="F3" s="153"/>
      <c r="G3" s="154"/>
      <c r="H3" s="152" t="s">
        <v>70</v>
      </c>
      <c r="I3" s="153"/>
      <c r="J3" s="154"/>
      <c r="K3" s="38" t="s">
        <v>29</v>
      </c>
    </row>
    <row r="4" spans="1:11" s="26" customFormat="1" ht="42.75" customHeight="1">
      <c r="A4" s="155"/>
      <c r="B4" s="38" t="s">
        <v>30</v>
      </c>
      <c r="C4" s="39" t="s">
        <v>31</v>
      </c>
      <c r="D4" s="39" t="s">
        <v>32</v>
      </c>
      <c r="E4" s="39" t="s">
        <v>30</v>
      </c>
      <c r="F4" s="39" t="s">
        <v>31</v>
      </c>
      <c r="G4" s="39" t="s">
        <v>32</v>
      </c>
      <c r="H4" s="39" t="s">
        <v>30</v>
      </c>
      <c r="I4" s="39" t="s">
        <v>31</v>
      </c>
      <c r="J4" s="39" t="s">
        <v>32</v>
      </c>
      <c r="K4" s="40"/>
    </row>
    <row r="5" spans="1:11" s="33" customFormat="1" ht="42.75" customHeight="1">
      <c r="A5" s="43" t="s">
        <v>33</v>
      </c>
      <c r="B5" s="44">
        <f t="shared" ref="B5:G5" si="0">SUM(B6:B12)</f>
        <v>418000</v>
      </c>
      <c r="C5" s="44">
        <f t="shared" si="0"/>
        <v>79700</v>
      </c>
      <c r="D5" s="44">
        <f t="shared" si="0"/>
        <v>338300</v>
      </c>
      <c r="E5" s="44">
        <f t="shared" si="0"/>
        <v>362000</v>
      </c>
      <c r="F5" s="44">
        <f t="shared" si="0"/>
        <v>53000</v>
      </c>
      <c r="G5" s="44">
        <f t="shared" si="0"/>
        <v>309000</v>
      </c>
      <c r="H5" s="44">
        <f t="shared" ref="H5:J5" si="1">SUM(H6:H12)</f>
        <v>56000</v>
      </c>
      <c r="I5" s="44">
        <f t="shared" si="1"/>
        <v>26700</v>
      </c>
      <c r="J5" s="44">
        <f t="shared" si="1"/>
        <v>29300</v>
      </c>
      <c r="K5" s="43"/>
    </row>
    <row r="6" spans="1:11" s="26" customFormat="1" ht="42.75" customHeight="1">
      <c r="A6" s="30" t="s">
        <v>34</v>
      </c>
      <c r="B6" s="41">
        <f>+C6+D6</f>
        <v>89300</v>
      </c>
      <c r="C6" s="42">
        <f>+F6+I6</f>
        <v>11900</v>
      </c>
      <c r="D6" s="42">
        <f>+G6+J6</f>
        <v>77400</v>
      </c>
      <c r="E6" s="42">
        <f>+F6+G6</f>
        <v>81000</v>
      </c>
      <c r="F6" s="42">
        <v>11000</v>
      </c>
      <c r="G6" s="42">
        <v>70000</v>
      </c>
      <c r="H6" s="42">
        <f>+I6+J6</f>
        <v>8300</v>
      </c>
      <c r="I6" s="42">
        <v>900</v>
      </c>
      <c r="J6" s="42">
        <v>7400</v>
      </c>
      <c r="K6" s="37"/>
    </row>
    <row r="7" spans="1:11" s="26" customFormat="1" ht="42.75" customHeight="1">
      <c r="A7" s="30" t="s">
        <v>35</v>
      </c>
      <c r="B7" s="41">
        <f t="shared" ref="B7:B12" si="2">+C7+D7</f>
        <v>88600</v>
      </c>
      <c r="C7" s="42">
        <f t="shared" ref="C7:C12" si="3">+F7+I7</f>
        <v>7000</v>
      </c>
      <c r="D7" s="42">
        <f t="shared" ref="D7:D12" si="4">+G7+J7</f>
        <v>81600</v>
      </c>
      <c r="E7" s="42">
        <f t="shared" ref="E7:E12" si="5">+F7+G7</f>
        <v>72000</v>
      </c>
      <c r="F7" s="42">
        <v>7000</v>
      </c>
      <c r="G7" s="42">
        <v>65000</v>
      </c>
      <c r="H7" s="42">
        <f t="shared" ref="H7:H12" si="6">+I7+J7</f>
        <v>16600</v>
      </c>
      <c r="I7" s="42"/>
      <c r="J7" s="42">
        <v>16600</v>
      </c>
      <c r="K7" s="37"/>
    </row>
    <row r="8" spans="1:11" s="26" customFormat="1" ht="42.75" customHeight="1">
      <c r="A8" s="30" t="s">
        <v>36</v>
      </c>
      <c r="B8" s="41">
        <f t="shared" si="2"/>
        <v>72300</v>
      </c>
      <c r="C8" s="42">
        <f t="shared" si="3"/>
        <v>21500</v>
      </c>
      <c r="D8" s="42">
        <f t="shared" si="4"/>
        <v>50800</v>
      </c>
      <c r="E8" s="42">
        <f t="shared" si="5"/>
        <v>57000</v>
      </c>
      <c r="F8" s="42">
        <v>7000</v>
      </c>
      <c r="G8" s="42">
        <v>50000</v>
      </c>
      <c r="H8" s="42">
        <f t="shared" si="6"/>
        <v>15300</v>
      </c>
      <c r="I8" s="42">
        <v>14500</v>
      </c>
      <c r="J8" s="42">
        <v>800</v>
      </c>
      <c r="K8" s="37"/>
    </row>
    <row r="9" spans="1:11" s="26" customFormat="1" ht="42.75" customHeight="1">
      <c r="A9" s="30" t="s">
        <v>37</v>
      </c>
      <c r="B9" s="41">
        <f t="shared" si="2"/>
        <v>44200</v>
      </c>
      <c r="C9" s="42">
        <f t="shared" si="3"/>
        <v>10800</v>
      </c>
      <c r="D9" s="42">
        <f t="shared" si="4"/>
        <v>33400</v>
      </c>
      <c r="E9" s="42">
        <f t="shared" si="5"/>
        <v>38000</v>
      </c>
      <c r="F9" s="42">
        <v>8000</v>
      </c>
      <c r="G9" s="42">
        <v>30000</v>
      </c>
      <c r="H9" s="42">
        <f t="shared" si="6"/>
        <v>6200</v>
      </c>
      <c r="I9" s="42">
        <v>2800</v>
      </c>
      <c r="J9" s="42">
        <v>3400</v>
      </c>
      <c r="K9" s="37"/>
    </row>
    <row r="10" spans="1:11" s="26" customFormat="1" ht="42.75" customHeight="1">
      <c r="A10" s="30" t="s">
        <v>38</v>
      </c>
      <c r="B10" s="41">
        <f t="shared" si="2"/>
        <v>50100</v>
      </c>
      <c r="C10" s="42">
        <f t="shared" si="3"/>
        <v>14000</v>
      </c>
      <c r="D10" s="42">
        <f t="shared" si="4"/>
        <v>36100</v>
      </c>
      <c r="E10" s="42">
        <f t="shared" si="5"/>
        <v>42000</v>
      </c>
      <c r="F10" s="42">
        <v>7000</v>
      </c>
      <c r="G10" s="42">
        <v>35000</v>
      </c>
      <c r="H10" s="42">
        <f t="shared" si="6"/>
        <v>8100</v>
      </c>
      <c r="I10" s="42">
        <v>7000</v>
      </c>
      <c r="J10" s="42">
        <v>1100</v>
      </c>
      <c r="K10" s="37"/>
    </row>
    <row r="11" spans="1:11" s="26" customFormat="1" ht="42.75" customHeight="1">
      <c r="A11" s="30" t="s">
        <v>39</v>
      </c>
      <c r="B11" s="41">
        <f t="shared" si="2"/>
        <v>58500</v>
      </c>
      <c r="C11" s="42">
        <f t="shared" si="3"/>
        <v>8500</v>
      </c>
      <c r="D11" s="42">
        <f t="shared" si="4"/>
        <v>50000</v>
      </c>
      <c r="E11" s="42">
        <f t="shared" si="5"/>
        <v>57000</v>
      </c>
      <c r="F11" s="42">
        <v>7000</v>
      </c>
      <c r="G11" s="42">
        <v>50000</v>
      </c>
      <c r="H11" s="42">
        <f t="shared" si="6"/>
        <v>1500</v>
      </c>
      <c r="I11" s="42">
        <v>1500</v>
      </c>
      <c r="J11" s="42"/>
      <c r="K11" s="37"/>
    </row>
    <row r="12" spans="1:11" s="26" customFormat="1" ht="42.75" customHeight="1">
      <c r="A12" s="30" t="s">
        <v>40</v>
      </c>
      <c r="B12" s="41">
        <f t="shared" si="2"/>
        <v>15000</v>
      </c>
      <c r="C12" s="42">
        <f t="shared" si="3"/>
        <v>6000</v>
      </c>
      <c r="D12" s="42">
        <f t="shared" si="4"/>
        <v>9000</v>
      </c>
      <c r="E12" s="42">
        <f t="shared" si="5"/>
        <v>15000</v>
      </c>
      <c r="F12" s="42">
        <v>6000</v>
      </c>
      <c r="G12" s="42">
        <v>9000</v>
      </c>
      <c r="H12" s="42">
        <f t="shared" si="6"/>
        <v>0</v>
      </c>
      <c r="I12" s="42"/>
      <c r="J12" s="42"/>
      <c r="K12" s="37"/>
    </row>
    <row r="13" spans="1:11" ht="42.75" customHeight="1"/>
  </sheetData>
  <mergeCells count="6">
    <mergeCell ref="H3:J3"/>
    <mergeCell ref="A3:A4"/>
    <mergeCell ref="A1:K1"/>
    <mergeCell ref="F2:K2"/>
    <mergeCell ref="B3:D3"/>
    <mergeCell ref="E3:G3"/>
  </mergeCells>
  <phoneticPr fontId="18" type="noConversion"/>
  <pageMargins left="0.32" right="0.21" top="0.43" bottom="0.34" header="0.31496062992125984" footer="0.31496062992125984"/>
  <pageSetup paperSize="9" orientation="landscape" verticalDpi="0" r:id="rId1"/>
</worksheet>
</file>

<file path=xl/worksheets/sheet7.xml><?xml version="1.0" encoding="utf-8"?>
<worksheet xmlns="http://schemas.openxmlformats.org/spreadsheetml/2006/main" xmlns:r="http://schemas.openxmlformats.org/officeDocument/2006/relationships">
  <dimension ref="A1:G24"/>
  <sheetViews>
    <sheetView showZeros="0" workbookViewId="0">
      <selection activeCell="D7" sqref="D7"/>
    </sheetView>
  </sheetViews>
  <sheetFormatPr defaultRowHeight="13.5"/>
  <cols>
    <col min="1" max="1" width="5" style="54" customWidth="1"/>
    <col min="2" max="2" width="27" style="54" customWidth="1"/>
    <col min="3" max="3" width="11.625" style="60" hidden="1" customWidth="1"/>
    <col min="4" max="4" width="75.75" style="54" customWidth="1"/>
    <col min="5" max="6" width="11.25" style="53" customWidth="1"/>
    <col min="7" max="7" width="11.25" style="54" customWidth="1"/>
    <col min="8" max="16384" width="9" style="54"/>
  </cols>
  <sheetData>
    <row r="1" spans="1:7" ht="27.75" customHeight="1">
      <c r="A1" s="156" t="s">
        <v>115</v>
      </c>
      <c r="B1" s="156"/>
      <c r="C1" s="156"/>
      <c r="D1" s="156"/>
      <c r="E1" s="156"/>
      <c r="F1" s="54"/>
    </row>
    <row r="2" spans="1:7" ht="18.75" customHeight="1">
      <c r="A2" s="157" t="s">
        <v>227</v>
      </c>
      <c r="B2" s="157"/>
      <c r="C2" s="157"/>
      <c r="D2" s="157"/>
      <c r="E2" s="92"/>
      <c r="F2" s="55"/>
      <c r="G2" s="54" t="s">
        <v>226</v>
      </c>
    </row>
    <row r="3" spans="1:7" s="58" customFormat="1" ht="42.75" customHeight="1">
      <c r="A3" s="56" t="s">
        <v>114</v>
      </c>
      <c r="B3" s="57" t="s">
        <v>96</v>
      </c>
      <c r="C3" s="57" t="s">
        <v>97</v>
      </c>
      <c r="D3" s="57" t="s">
        <v>98</v>
      </c>
      <c r="E3" s="57" t="s">
        <v>118</v>
      </c>
      <c r="F3" s="57" t="s">
        <v>116</v>
      </c>
      <c r="G3" s="57" t="s">
        <v>117</v>
      </c>
    </row>
    <row r="4" spans="1:7" s="58" customFormat="1" ht="21" customHeight="1">
      <c r="A4" s="158" t="s">
        <v>99</v>
      </c>
      <c r="B4" s="158"/>
      <c r="C4" s="158"/>
      <c r="D4" s="158"/>
      <c r="E4" s="61">
        <f>SUM(E5:E24)</f>
        <v>11000</v>
      </c>
      <c r="F4" s="59">
        <f t="shared" ref="F4" si="0">SUM(F5:F24)</f>
        <v>7334.7599999999993</v>
      </c>
      <c r="G4" s="57">
        <f t="shared" ref="G4:G24" si="1">+E4-F4</f>
        <v>3665.2400000000007</v>
      </c>
    </row>
    <row r="5" spans="1:7" s="58" customFormat="1" ht="21.75" customHeight="1">
      <c r="A5" s="94">
        <v>1</v>
      </c>
      <c r="B5" s="95" t="s">
        <v>202</v>
      </c>
      <c r="C5" s="96" t="s">
        <v>100</v>
      </c>
      <c r="D5" s="95" t="s">
        <v>170</v>
      </c>
      <c r="E5" s="97">
        <v>2154</v>
      </c>
      <c r="F5" s="94">
        <v>800</v>
      </c>
      <c r="G5" s="94">
        <f t="shared" si="1"/>
        <v>1354</v>
      </c>
    </row>
    <row r="6" spans="1:7" s="58" customFormat="1" ht="21.75" customHeight="1">
      <c r="A6" s="98">
        <v>2</v>
      </c>
      <c r="B6" s="99" t="s">
        <v>171</v>
      </c>
      <c r="C6" s="99" t="s">
        <v>172</v>
      </c>
      <c r="D6" s="99" t="s">
        <v>173</v>
      </c>
      <c r="E6" s="97">
        <v>2356</v>
      </c>
      <c r="F6" s="100">
        <v>2356</v>
      </c>
      <c r="G6" s="94">
        <f t="shared" si="1"/>
        <v>0</v>
      </c>
    </row>
    <row r="7" spans="1:7" s="58" customFormat="1" ht="21.75" customHeight="1">
      <c r="A7" s="94">
        <v>3</v>
      </c>
      <c r="B7" s="99" t="s">
        <v>174</v>
      </c>
      <c r="C7" s="99" t="s">
        <v>172</v>
      </c>
      <c r="D7" s="99" t="s">
        <v>101</v>
      </c>
      <c r="E7" s="97">
        <v>1000</v>
      </c>
      <c r="F7" s="100">
        <v>220</v>
      </c>
      <c r="G7" s="94">
        <f t="shared" si="1"/>
        <v>780</v>
      </c>
    </row>
    <row r="8" spans="1:7" s="58" customFormat="1" ht="21.75" customHeight="1">
      <c r="A8" s="94">
        <v>4</v>
      </c>
      <c r="B8" s="101" t="s">
        <v>175</v>
      </c>
      <c r="C8" s="102" t="s">
        <v>102</v>
      </c>
      <c r="D8" s="103" t="s">
        <v>176</v>
      </c>
      <c r="E8" s="97">
        <v>1000</v>
      </c>
      <c r="F8" s="94">
        <v>1000</v>
      </c>
      <c r="G8" s="94">
        <f t="shared" si="1"/>
        <v>0</v>
      </c>
    </row>
    <row r="9" spans="1:7" s="58" customFormat="1" ht="21.75" customHeight="1">
      <c r="A9" s="98">
        <v>5</v>
      </c>
      <c r="B9" s="101" t="s">
        <v>103</v>
      </c>
      <c r="C9" s="104" t="s">
        <v>102</v>
      </c>
      <c r="D9" s="95" t="s">
        <v>177</v>
      </c>
      <c r="E9" s="97">
        <v>950</v>
      </c>
      <c r="F9" s="94"/>
      <c r="G9" s="94">
        <f t="shared" si="1"/>
        <v>950</v>
      </c>
    </row>
    <row r="10" spans="1:7" s="58" customFormat="1" ht="21.75" customHeight="1">
      <c r="A10" s="94">
        <v>6</v>
      </c>
      <c r="B10" s="99" t="s">
        <v>178</v>
      </c>
      <c r="C10" s="99" t="s">
        <v>104</v>
      </c>
      <c r="D10" s="99" t="s">
        <v>179</v>
      </c>
      <c r="E10" s="97">
        <v>634</v>
      </c>
      <c r="F10" s="94">
        <v>633.55999999999995</v>
      </c>
      <c r="G10" s="94">
        <f t="shared" si="1"/>
        <v>0.44000000000005457</v>
      </c>
    </row>
    <row r="11" spans="1:7" s="58" customFormat="1" ht="21.75" customHeight="1">
      <c r="A11" s="94">
        <v>7</v>
      </c>
      <c r="B11" s="101" t="s">
        <v>103</v>
      </c>
      <c r="C11" s="104" t="s">
        <v>102</v>
      </c>
      <c r="D11" s="95" t="s">
        <v>180</v>
      </c>
      <c r="E11" s="97">
        <v>500</v>
      </c>
      <c r="F11" s="94">
        <v>500</v>
      </c>
      <c r="G11" s="94">
        <f t="shared" si="1"/>
        <v>0</v>
      </c>
    </row>
    <row r="12" spans="1:7" s="58" customFormat="1" ht="21.75" customHeight="1">
      <c r="A12" s="98">
        <v>8</v>
      </c>
      <c r="B12" s="99" t="s">
        <v>105</v>
      </c>
      <c r="C12" s="99" t="s">
        <v>104</v>
      </c>
      <c r="D12" s="99" t="s">
        <v>181</v>
      </c>
      <c r="E12" s="97">
        <v>300</v>
      </c>
      <c r="F12" s="100">
        <v>125.2</v>
      </c>
      <c r="G12" s="94">
        <f t="shared" si="1"/>
        <v>174.8</v>
      </c>
    </row>
    <row r="13" spans="1:7" s="58" customFormat="1" ht="21.75" customHeight="1">
      <c r="A13" s="94">
        <v>9</v>
      </c>
      <c r="B13" s="105" t="s">
        <v>106</v>
      </c>
      <c r="C13" s="106" t="s">
        <v>107</v>
      </c>
      <c r="D13" s="105" t="s">
        <v>182</v>
      </c>
      <c r="E13" s="97">
        <v>300</v>
      </c>
      <c r="F13" s="98">
        <v>300</v>
      </c>
      <c r="G13" s="94">
        <f t="shared" si="1"/>
        <v>0</v>
      </c>
    </row>
    <row r="14" spans="1:7" s="58" customFormat="1" ht="21.75" customHeight="1">
      <c r="A14" s="94">
        <v>10</v>
      </c>
      <c r="B14" s="99" t="s">
        <v>108</v>
      </c>
      <c r="C14" s="107" t="s">
        <v>109</v>
      </c>
      <c r="D14" s="99" t="s">
        <v>183</v>
      </c>
      <c r="E14" s="108">
        <v>300</v>
      </c>
      <c r="F14" s="100">
        <v>230</v>
      </c>
      <c r="G14" s="94">
        <f t="shared" si="1"/>
        <v>70</v>
      </c>
    </row>
    <row r="15" spans="1:7" s="58" customFormat="1" ht="21.75" customHeight="1">
      <c r="A15" s="98">
        <v>11</v>
      </c>
      <c r="B15" s="99" t="s">
        <v>184</v>
      </c>
      <c r="C15" s="107" t="s">
        <v>185</v>
      </c>
      <c r="D15" s="99" t="s">
        <v>186</v>
      </c>
      <c r="E15" s="108">
        <v>300</v>
      </c>
      <c r="F15" s="100">
        <v>300</v>
      </c>
      <c r="G15" s="94">
        <f t="shared" si="1"/>
        <v>0</v>
      </c>
    </row>
    <row r="16" spans="1:7" s="58" customFormat="1" ht="21.75" customHeight="1">
      <c r="A16" s="94">
        <v>12</v>
      </c>
      <c r="B16" s="101" t="s">
        <v>110</v>
      </c>
      <c r="C16" s="104" t="s">
        <v>102</v>
      </c>
      <c r="D16" s="95" t="s">
        <v>187</v>
      </c>
      <c r="E16" s="97">
        <v>200</v>
      </c>
      <c r="F16" s="94">
        <v>200</v>
      </c>
      <c r="G16" s="94">
        <f t="shared" si="1"/>
        <v>0</v>
      </c>
    </row>
    <row r="17" spans="1:7" s="58" customFormat="1" ht="21.75" customHeight="1">
      <c r="A17" s="94">
        <v>13</v>
      </c>
      <c r="B17" s="106" t="s">
        <v>188</v>
      </c>
      <c r="C17" s="106" t="s">
        <v>189</v>
      </c>
      <c r="D17" s="109" t="s">
        <v>190</v>
      </c>
      <c r="E17" s="97">
        <v>200</v>
      </c>
      <c r="F17" s="110">
        <v>200</v>
      </c>
      <c r="G17" s="94">
        <f t="shared" si="1"/>
        <v>0</v>
      </c>
    </row>
    <row r="18" spans="1:7" s="58" customFormat="1" ht="21.75" customHeight="1">
      <c r="A18" s="98">
        <v>14</v>
      </c>
      <c r="B18" s="111" t="s">
        <v>111</v>
      </c>
      <c r="C18" s="104" t="s">
        <v>102</v>
      </c>
      <c r="D18" s="95" t="s">
        <v>191</v>
      </c>
      <c r="E18" s="97">
        <v>196</v>
      </c>
      <c r="F18" s="94"/>
      <c r="G18" s="94">
        <f t="shared" si="1"/>
        <v>196</v>
      </c>
    </row>
    <row r="19" spans="1:7" s="58" customFormat="1" ht="21.75" customHeight="1">
      <c r="A19" s="94">
        <v>15</v>
      </c>
      <c r="B19" s="106" t="s">
        <v>192</v>
      </c>
      <c r="C19" s="106" t="s">
        <v>107</v>
      </c>
      <c r="D19" s="106" t="s">
        <v>193</v>
      </c>
      <c r="E19" s="97">
        <v>170</v>
      </c>
      <c r="F19" s="110">
        <v>170</v>
      </c>
      <c r="G19" s="94">
        <f t="shared" si="1"/>
        <v>0</v>
      </c>
    </row>
    <row r="20" spans="1:7" s="58" customFormat="1" ht="21.75" customHeight="1">
      <c r="A20" s="94">
        <v>16</v>
      </c>
      <c r="B20" s="95" t="s">
        <v>112</v>
      </c>
      <c r="C20" s="96" t="s">
        <v>102</v>
      </c>
      <c r="D20" s="95" t="s">
        <v>194</v>
      </c>
      <c r="E20" s="97">
        <v>140</v>
      </c>
      <c r="F20" s="94"/>
      <c r="G20" s="94">
        <f t="shared" si="1"/>
        <v>140</v>
      </c>
    </row>
    <row r="21" spans="1:7" s="58" customFormat="1" ht="21.75" customHeight="1">
      <c r="A21" s="98">
        <v>17</v>
      </c>
      <c r="B21" s="101" t="s">
        <v>113</v>
      </c>
      <c r="C21" s="104" t="s">
        <v>102</v>
      </c>
      <c r="D21" s="103" t="s">
        <v>195</v>
      </c>
      <c r="E21" s="97">
        <v>100</v>
      </c>
      <c r="F21" s="94">
        <v>100</v>
      </c>
      <c r="G21" s="94">
        <f t="shared" si="1"/>
        <v>0</v>
      </c>
    </row>
    <row r="22" spans="1:7" s="58" customFormat="1" ht="21.75" customHeight="1">
      <c r="A22" s="94">
        <v>18</v>
      </c>
      <c r="B22" s="112" t="s">
        <v>196</v>
      </c>
      <c r="C22" s="107" t="s">
        <v>109</v>
      </c>
      <c r="D22" s="112" t="s">
        <v>197</v>
      </c>
      <c r="E22" s="97">
        <v>90</v>
      </c>
      <c r="F22" s="100">
        <v>90</v>
      </c>
      <c r="G22" s="94">
        <f t="shared" si="1"/>
        <v>0</v>
      </c>
    </row>
    <row r="23" spans="1:7" s="58" customFormat="1" ht="21.75" customHeight="1">
      <c r="A23" s="94">
        <v>19</v>
      </c>
      <c r="B23" s="99" t="s">
        <v>198</v>
      </c>
      <c r="C23" s="107" t="s">
        <v>199</v>
      </c>
      <c r="D23" s="99" t="s">
        <v>200</v>
      </c>
      <c r="E23" s="97">
        <v>60</v>
      </c>
      <c r="F23" s="100">
        <v>60</v>
      </c>
      <c r="G23" s="94">
        <f t="shared" si="1"/>
        <v>0</v>
      </c>
    </row>
    <row r="24" spans="1:7" s="58" customFormat="1" ht="21.75" customHeight="1">
      <c r="A24" s="98">
        <v>20</v>
      </c>
      <c r="B24" s="101" t="s">
        <v>103</v>
      </c>
      <c r="C24" s="104" t="s">
        <v>102</v>
      </c>
      <c r="D24" s="95" t="s">
        <v>201</v>
      </c>
      <c r="E24" s="97">
        <v>50</v>
      </c>
      <c r="F24" s="94">
        <v>50</v>
      </c>
      <c r="G24" s="94">
        <f t="shared" si="1"/>
        <v>0</v>
      </c>
    </row>
  </sheetData>
  <mergeCells count="3">
    <mergeCell ref="A1:E1"/>
    <mergeCell ref="A2:D2"/>
    <mergeCell ref="A4:D4"/>
  </mergeCells>
  <phoneticPr fontId="18" type="noConversion"/>
  <pageMargins left="0.52" right="0.23622047244094491" top="0.27559055118110237" bottom="0.31496062992125984" header="0.23622047244094491" footer="0.31496062992125984"/>
  <pageSetup paperSize="9" scale="98" orientation="landscape" verticalDpi="0" r:id="rId1"/>
</worksheet>
</file>

<file path=xl/worksheets/sheet8.xml><?xml version="1.0" encoding="utf-8"?>
<worksheet xmlns="http://schemas.openxmlformats.org/spreadsheetml/2006/main" xmlns:r="http://schemas.openxmlformats.org/officeDocument/2006/relationships">
  <dimension ref="A2:F23"/>
  <sheetViews>
    <sheetView tabSelected="1" workbookViewId="0">
      <selection activeCell="C6" sqref="C6"/>
    </sheetView>
  </sheetViews>
  <sheetFormatPr defaultColWidth="9" defaultRowHeight="16.5" customHeight="1"/>
  <cols>
    <col min="1" max="1" width="6.5" style="54" customWidth="1"/>
    <col min="2" max="2" width="8.875" style="54" customWidth="1"/>
    <col min="3" max="3" width="75.25" style="134" customWidth="1"/>
    <col min="4" max="4" width="12.75" style="53" customWidth="1"/>
    <col min="5" max="5" width="12.75" style="54" customWidth="1"/>
    <col min="6" max="6" width="13" style="54" customWidth="1"/>
    <col min="7" max="16384" width="9" style="54"/>
  </cols>
  <sheetData>
    <row r="2" spans="1:6" s="113" customFormat="1" ht="38.25" customHeight="1">
      <c r="A2" s="161" t="s">
        <v>223</v>
      </c>
      <c r="B2" s="161"/>
      <c r="C2" s="161"/>
      <c r="D2" s="161"/>
      <c r="E2" s="161"/>
      <c r="F2" s="161"/>
    </row>
    <row r="3" spans="1:6" ht="17.25" customHeight="1">
      <c r="A3" s="114"/>
      <c r="B3" s="114"/>
      <c r="C3" s="115"/>
      <c r="D3" s="160" t="s">
        <v>203</v>
      </c>
      <c r="E3" s="160"/>
      <c r="F3" s="160"/>
    </row>
    <row r="4" spans="1:6" ht="30.75" customHeight="1">
      <c r="A4" s="117" t="s">
        <v>204</v>
      </c>
      <c r="B4" s="118" t="s">
        <v>205</v>
      </c>
      <c r="C4" s="118" t="s">
        <v>98</v>
      </c>
      <c r="D4" s="118" t="s">
        <v>206</v>
      </c>
      <c r="E4" s="118" t="s">
        <v>224</v>
      </c>
      <c r="F4" s="118" t="s">
        <v>225</v>
      </c>
    </row>
    <row r="5" spans="1:6" ht="34.5" customHeight="1">
      <c r="A5" s="159" t="s">
        <v>228</v>
      </c>
      <c r="B5" s="159"/>
      <c r="C5" s="159"/>
      <c r="D5" s="119">
        <v>6.2</v>
      </c>
      <c r="E5" s="119">
        <v>6.2</v>
      </c>
      <c r="F5" s="136">
        <f>SUM(F6:F13)</f>
        <v>4.2261000000000006</v>
      </c>
    </row>
    <row r="6" spans="1:6" ht="27" customHeight="1">
      <c r="A6" s="120">
        <v>1</v>
      </c>
      <c r="B6" s="165" t="s">
        <v>34</v>
      </c>
      <c r="C6" s="122" t="s">
        <v>207</v>
      </c>
      <c r="D6" s="123">
        <v>2</v>
      </c>
      <c r="E6" s="123">
        <v>2</v>
      </c>
      <c r="F6" s="133">
        <v>2</v>
      </c>
    </row>
    <row r="7" spans="1:6" ht="27" customHeight="1">
      <c r="A7" s="120">
        <v>2</v>
      </c>
      <c r="B7" s="166"/>
      <c r="C7" s="122" t="s">
        <v>208</v>
      </c>
      <c r="D7" s="123">
        <v>0.6</v>
      </c>
      <c r="E7" s="123">
        <v>0.6</v>
      </c>
      <c r="F7" s="133">
        <v>0.6</v>
      </c>
    </row>
    <row r="8" spans="1:6" ht="27" customHeight="1">
      <c r="A8" s="120">
        <v>3</v>
      </c>
      <c r="B8" s="166"/>
      <c r="C8" s="122" t="s">
        <v>209</v>
      </c>
      <c r="D8" s="123">
        <v>0.5</v>
      </c>
      <c r="E8" s="123">
        <v>0.5</v>
      </c>
      <c r="F8" s="133">
        <v>0.5</v>
      </c>
    </row>
    <row r="9" spans="1:6" ht="27" customHeight="1">
      <c r="A9" s="120">
        <v>4</v>
      </c>
      <c r="B9" s="166"/>
      <c r="C9" s="122" t="s">
        <v>211</v>
      </c>
      <c r="D9" s="123">
        <v>0.1</v>
      </c>
      <c r="E9" s="123">
        <v>0.1</v>
      </c>
      <c r="F9" s="133">
        <v>7.8E-2</v>
      </c>
    </row>
    <row r="10" spans="1:6" s="116" customFormat="1" ht="27" customHeight="1">
      <c r="A10" s="120">
        <v>5</v>
      </c>
      <c r="B10" s="166"/>
      <c r="C10" s="122" t="s">
        <v>212</v>
      </c>
      <c r="D10" s="123">
        <v>2</v>
      </c>
      <c r="E10" s="123">
        <v>2</v>
      </c>
      <c r="F10" s="135">
        <v>0.9</v>
      </c>
    </row>
    <row r="11" spans="1:6" ht="27" customHeight="1">
      <c r="A11" s="120">
        <v>6</v>
      </c>
      <c r="B11" s="166"/>
      <c r="C11" s="122" t="s">
        <v>213</v>
      </c>
      <c r="D11" s="123">
        <v>0.5</v>
      </c>
      <c r="E11" s="123">
        <v>0.5</v>
      </c>
      <c r="F11" s="133"/>
    </row>
    <row r="12" spans="1:6" ht="27" customHeight="1">
      <c r="A12" s="120">
        <v>7</v>
      </c>
      <c r="B12" s="166"/>
      <c r="C12" s="122" t="s">
        <v>214</v>
      </c>
      <c r="D12" s="123">
        <v>0.2</v>
      </c>
      <c r="E12" s="123">
        <v>0.2</v>
      </c>
      <c r="F12" s="133">
        <v>3.8100000000000002E-2</v>
      </c>
    </row>
    <row r="13" spans="1:6" ht="27" customHeight="1">
      <c r="A13" s="120">
        <v>8</v>
      </c>
      <c r="B13" s="167"/>
      <c r="C13" s="122" t="s">
        <v>229</v>
      </c>
      <c r="D13" s="123">
        <v>0.3</v>
      </c>
      <c r="E13" s="123">
        <v>0.3</v>
      </c>
      <c r="F13" s="133">
        <v>0.11</v>
      </c>
    </row>
    <row r="14" spans="1:6" ht="27" customHeight="1">
      <c r="A14" s="168" t="s">
        <v>222</v>
      </c>
      <c r="B14" s="169"/>
      <c r="C14" s="170"/>
      <c r="D14" s="124">
        <v>0.8</v>
      </c>
      <c r="E14" s="124">
        <v>0.8</v>
      </c>
      <c r="F14" s="136">
        <f>+F15</f>
        <v>0.3</v>
      </c>
    </row>
    <row r="15" spans="1:6" ht="32.25" customHeight="1">
      <c r="A15" s="120"/>
      <c r="B15" s="121" t="s">
        <v>221</v>
      </c>
      <c r="C15" s="122" t="s">
        <v>210</v>
      </c>
      <c r="D15" s="123">
        <v>0.8</v>
      </c>
      <c r="E15" s="123">
        <v>0.8</v>
      </c>
      <c r="F15" s="133">
        <v>0.3</v>
      </c>
    </row>
    <row r="16" spans="1:6" s="125" customFormat="1" ht="28.5" hidden="1" customHeight="1">
      <c r="A16" s="159" t="s">
        <v>215</v>
      </c>
      <c r="B16" s="159"/>
      <c r="C16" s="159"/>
      <c r="D16" s="124">
        <v>6.65</v>
      </c>
      <c r="E16" s="117"/>
    </row>
    <row r="17" spans="1:6" s="127" customFormat="1" ht="28.5" hidden="1" customHeight="1">
      <c r="A17" s="159" t="s">
        <v>216</v>
      </c>
      <c r="B17" s="159"/>
      <c r="C17" s="159"/>
      <c r="D17" s="126">
        <v>4.9999999999999991</v>
      </c>
      <c r="E17" s="117"/>
    </row>
    <row r="18" spans="1:6" s="125" customFormat="1" ht="28.5" hidden="1" customHeight="1">
      <c r="A18" s="159" t="s">
        <v>217</v>
      </c>
      <c r="B18" s="159"/>
      <c r="C18" s="159"/>
      <c r="D18" s="126">
        <v>2.85</v>
      </c>
      <c r="E18" s="117"/>
    </row>
    <row r="19" spans="1:6" s="125" customFormat="1" ht="28.5" hidden="1" customHeight="1">
      <c r="A19" s="159" t="s">
        <v>218</v>
      </c>
      <c r="B19" s="159"/>
      <c r="C19" s="159"/>
      <c r="D19" s="128">
        <v>3.5000000000000004</v>
      </c>
      <c r="E19" s="117"/>
    </row>
    <row r="20" spans="1:6" s="131" customFormat="1" ht="28.5" hidden="1" customHeight="1">
      <c r="A20" s="159" t="s">
        <v>219</v>
      </c>
      <c r="B20" s="159"/>
      <c r="C20" s="159"/>
      <c r="D20" s="129">
        <v>5.0000000000000009</v>
      </c>
      <c r="E20" s="130"/>
    </row>
    <row r="21" spans="1:6" ht="28.5" hidden="1" customHeight="1">
      <c r="A21" s="162" t="s">
        <v>220</v>
      </c>
      <c r="B21" s="163"/>
      <c r="C21" s="164"/>
      <c r="D21" s="132">
        <v>0.89999999999999991</v>
      </c>
      <c r="E21" s="133"/>
    </row>
    <row r="22" spans="1:6" ht="16.5" hidden="1" customHeight="1"/>
    <row r="23" spans="1:6" ht="16.5" customHeight="1">
      <c r="F23" s="54">
        <f>+F5+F14</f>
        <v>4.5261000000000005</v>
      </c>
    </row>
  </sheetData>
  <mergeCells count="11">
    <mergeCell ref="A5:C5"/>
    <mergeCell ref="D3:F3"/>
    <mergeCell ref="A2:F2"/>
    <mergeCell ref="A20:C20"/>
    <mergeCell ref="A21:C21"/>
    <mergeCell ref="B6:B13"/>
    <mergeCell ref="A14:C14"/>
    <mergeCell ref="A18:C18"/>
    <mergeCell ref="A19:C19"/>
    <mergeCell ref="A16:C16"/>
    <mergeCell ref="A17:C17"/>
  </mergeCells>
  <phoneticPr fontId="18" type="noConversion"/>
  <pageMargins left="0.55000000000000004" right="0.53" top="0.74803149606299213" bottom="0.7480314960629921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vt:i4>
      </vt:variant>
    </vt:vector>
  </HeadingPairs>
  <TitlesOfParts>
    <vt:vector size="9" baseType="lpstr">
      <vt:lpstr>一般公共预算支出调整</vt:lpstr>
      <vt:lpstr>一般公共预算支出平衡</vt:lpstr>
      <vt:lpstr>政府性基金支出调整</vt:lpstr>
      <vt:lpstr>政府基金支出平衡</vt:lpstr>
      <vt:lpstr>债务限额表</vt:lpstr>
      <vt:lpstr>2021年债券争取情况表</vt:lpstr>
      <vt:lpstr>一般债券安排情况表</vt:lpstr>
      <vt:lpstr>专项债券情况</vt:lpstr>
      <vt:lpstr>一般债券安排情况表!Print_Area</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CatKing</cp:lastModifiedBy>
  <cp:lastPrinted>2021-11-17T04:00:34Z</cp:lastPrinted>
  <dcterms:created xsi:type="dcterms:W3CDTF">2020-10-12T08:06:59Z</dcterms:created>
  <dcterms:modified xsi:type="dcterms:W3CDTF">2021-12-02T01:51:34Z</dcterms:modified>
</cp:coreProperties>
</file>