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支出经济分类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13P">#REF!</definedName>
    <definedName name="_4P">#REF!</definedName>
    <definedName name="_Fill" hidden="1">#REF!</definedName>
    <definedName name="_xlnm._FilterDatabase" localSheetId="0" hidden="1">支出经济分类!$A$4:$N$80</definedName>
    <definedName name="_Order1" hidden="1">255</definedName>
    <definedName name="_Order2" hidden="1">255</definedName>
    <definedName name="A1_">#REF!</definedName>
    <definedName name="A2_">#REF!</definedName>
    <definedName name="aa">"b2:f14"</definedName>
    <definedName name="_xlnm.Database" hidden="1">#REF!</definedName>
    <definedName name="datedba">#REF!</definedName>
    <definedName name="GR">[5]人员经费表!#REF!</definedName>
    <definedName name="MCH">#REF!</definedName>
    <definedName name="_xlnm.Print_Area" localSheetId="0">支出经济分类!$A$1:$E$80</definedName>
    <definedName name="_xlnm.Print_Area">#REF!</definedName>
    <definedName name="_xlnm.Print_Titles" localSheetId="0">支出经济分类!$1:$4</definedName>
    <definedName name="_xlnm.Print_Titles">#N/A</definedName>
    <definedName name="RS">#REF!</definedName>
    <definedName name="TILE13">#REF!</definedName>
    <definedName name="TILE4">#REF!</definedName>
    <definedName name="表1">[6]月报!$A$5:$C$147</definedName>
    <definedName name="地区名称">#REF!</definedName>
    <definedName name="工资">[7]月报!$A$5:$C$147</definedName>
    <definedName name="两税比重22">#REF!</definedName>
    <definedName name="年终结算">[5]人员经费表!#REF!</definedName>
    <definedName name="月报">[8]月报!$A$5:$C$147</definedName>
    <definedName name="月报1">[8]月报!$A$5:$C$147</definedName>
    <definedName name="专项">#REF!</definedName>
  </definedNames>
  <calcPr calcId="124519" fullCalcOnLoad="1"/>
</workbook>
</file>

<file path=xl/calcChain.xml><?xml version="1.0" encoding="utf-8"?>
<calcChain xmlns="http://schemas.openxmlformats.org/spreadsheetml/2006/main">
  <c r="J80" i="1"/>
  <c r="H80" s="1"/>
  <c r="E79"/>
  <c r="E78"/>
  <c r="E77"/>
  <c r="J76"/>
  <c r="I76"/>
  <c r="H76"/>
  <c r="E76"/>
  <c r="I75"/>
  <c r="H75" s="1"/>
  <c r="H74"/>
  <c r="J73"/>
  <c r="I73"/>
  <c r="H73"/>
  <c r="E73"/>
  <c r="E72"/>
  <c r="E71"/>
  <c r="E70"/>
  <c r="E69"/>
  <c r="J68"/>
  <c r="I68"/>
  <c r="E68"/>
  <c r="E67"/>
  <c r="E65" s="1"/>
  <c r="J65"/>
  <c r="I65"/>
  <c r="E64"/>
  <c r="E63"/>
  <c r="E62"/>
  <c r="H61"/>
  <c r="J60"/>
  <c r="I60"/>
  <c r="H60" s="1"/>
  <c r="E60"/>
  <c r="E59"/>
  <c r="H58"/>
  <c r="J57"/>
  <c r="I57"/>
  <c r="H57"/>
  <c r="H56"/>
  <c r="H55"/>
  <c r="E54"/>
  <c r="E53"/>
  <c r="E51" s="1"/>
  <c r="I52"/>
  <c r="H52" s="1"/>
  <c r="J51"/>
  <c r="I51"/>
  <c r="H51" s="1"/>
  <c r="E50"/>
  <c r="E49"/>
  <c r="J48"/>
  <c r="I48"/>
  <c r="E48" s="1"/>
  <c r="H47"/>
  <c r="E46"/>
  <c r="H45"/>
  <c r="J44"/>
  <c r="I44"/>
  <c r="H44" s="1"/>
  <c r="E43"/>
  <c r="E42"/>
  <c r="J41"/>
  <c r="E41" s="1"/>
  <c r="I41"/>
  <c r="J40"/>
  <c r="H40"/>
  <c r="I39"/>
  <c r="H39"/>
  <c r="E39"/>
  <c r="I38"/>
  <c r="H38" s="1"/>
  <c r="E38"/>
  <c r="J37"/>
  <c r="I37"/>
  <c r="H37" s="1"/>
  <c r="E37"/>
  <c r="H36"/>
  <c r="E35"/>
  <c r="E34"/>
  <c r="E33"/>
  <c r="E32"/>
  <c r="E31"/>
  <c r="J30"/>
  <c r="I30"/>
  <c r="H30" s="1"/>
  <c r="J29"/>
  <c r="H29" s="1"/>
  <c r="E28"/>
  <c r="E27"/>
  <c r="E26"/>
  <c r="E22" s="1"/>
  <c r="E25"/>
  <c r="H24"/>
  <c r="E23"/>
  <c r="J22"/>
  <c r="H22" s="1"/>
  <c r="I22"/>
  <c r="J21"/>
  <c r="H21" s="1"/>
  <c r="E21"/>
  <c r="E20"/>
  <c r="H19"/>
  <c r="H18"/>
  <c r="H17"/>
  <c r="E16"/>
  <c r="E15"/>
  <c r="E11" s="1"/>
  <c r="E5" s="1"/>
  <c r="F5" s="1"/>
  <c r="H14"/>
  <c r="H13"/>
  <c r="H12"/>
  <c r="J11"/>
  <c r="H11" s="1"/>
  <c r="I11"/>
  <c r="J10"/>
  <c r="J6" s="1"/>
  <c r="J5" s="1"/>
  <c r="H9"/>
  <c r="H8"/>
  <c r="I7"/>
  <c r="I6" s="1"/>
  <c r="E6"/>
  <c r="H6" l="1"/>
  <c r="I5"/>
  <c r="H7"/>
  <c r="H10"/>
  <c r="L5" l="1"/>
  <c r="H5"/>
</calcChain>
</file>

<file path=xl/sharedStrings.xml><?xml version="1.0" encoding="utf-8"?>
<sst xmlns="http://schemas.openxmlformats.org/spreadsheetml/2006/main" count="143" uniqueCount="88">
  <si>
    <t>单位：万元</t>
  </si>
  <si>
    <t>科目编码</t>
  </si>
  <si>
    <t>科目名称</t>
  </si>
  <si>
    <t>预算支出</t>
  </si>
  <si>
    <t>部门预算</t>
  </si>
  <si>
    <t>专项</t>
  </si>
  <si>
    <t>类</t>
  </si>
  <si>
    <t>款</t>
  </si>
  <si>
    <r>
      <t xml:space="preserve">合 </t>
    </r>
    <r>
      <rPr>
        <b/>
        <sz val="12"/>
        <color indexed="8"/>
        <rFont val="宋体"/>
        <charset val="134"/>
      </rPr>
      <t xml:space="preserve"> </t>
    </r>
    <r>
      <rPr>
        <b/>
        <sz val="12"/>
        <color indexed="8"/>
        <rFont val="宋体"/>
        <charset val="134"/>
      </rPr>
      <t>计</t>
    </r>
  </si>
  <si>
    <t>机关工资福利支出</t>
  </si>
  <si>
    <t>01</t>
  </si>
  <si>
    <t>工资奖金津补贴</t>
  </si>
  <si>
    <t>02</t>
  </si>
  <si>
    <t>社会保障缴费</t>
  </si>
  <si>
    <t>03</t>
  </si>
  <si>
    <t>住房公积金</t>
  </si>
  <si>
    <t>其他工资福利支出</t>
  </si>
  <si>
    <t>机关商品和服务支出</t>
  </si>
  <si>
    <t>办公经费</t>
  </si>
  <si>
    <t>会议费</t>
  </si>
  <si>
    <t>培训费</t>
  </si>
  <si>
    <t>04</t>
  </si>
  <si>
    <t>专用材料购置费</t>
  </si>
  <si>
    <t>05</t>
  </si>
  <si>
    <t>委托业务费</t>
  </si>
  <si>
    <t>06</t>
  </si>
  <si>
    <t>公务接待费</t>
  </si>
  <si>
    <t>07</t>
  </si>
  <si>
    <t>因公出国（境）费用</t>
  </si>
  <si>
    <t>08</t>
  </si>
  <si>
    <t>公务用车运行维护费</t>
  </si>
  <si>
    <t>09</t>
  </si>
  <si>
    <t>维修（护）费</t>
  </si>
  <si>
    <t>其他商品和服务支出</t>
  </si>
  <si>
    <t>机关资本性支出（一）</t>
  </si>
  <si>
    <t>房屋建筑物构建</t>
  </si>
  <si>
    <t>基础设施建设</t>
  </si>
  <si>
    <t>公务用车购置</t>
  </si>
  <si>
    <t>土地征迁补偿和安置支出</t>
  </si>
  <si>
    <t>设备购置</t>
  </si>
  <si>
    <t>大型修缮</t>
  </si>
  <si>
    <t>99</t>
  </si>
  <si>
    <t>其他资本性支出</t>
  </si>
  <si>
    <t>机关资本性支出（二）</t>
  </si>
  <si>
    <t>对事业单位经常性补助</t>
  </si>
  <si>
    <t>工资福利支出</t>
  </si>
  <si>
    <t>商品和服务支出</t>
  </si>
  <si>
    <t>其他对事业单位补助</t>
  </si>
  <si>
    <t>对事业单位资本性补助</t>
  </si>
  <si>
    <t>资本性支出（一）</t>
  </si>
  <si>
    <t>资本性支出（二）</t>
  </si>
  <si>
    <t>对企业补助</t>
  </si>
  <si>
    <t>费用补贴</t>
  </si>
  <si>
    <t>利息补贴</t>
  </si>
  <si>
    <t>其他对企业补助</t>
  </si>
  <si>
    <t>对企业资本性支出</t>
  </si>
  <si>
    <t>对企业资本性支出（一）</t>
  </si>
  <si>
    <t>对企业资本性支出（二）</t>
  </si>
  <si>
    <t>对个人和家庭的补助</t>
  </si>
  <si>
    <t>社会福利和救助</t>
  </si>
  <si>
    <t>助学金</t>
  </si>
  <si>
    <t>个人农业生产补贴</t>
  </si>
  <si>
    <t>离退休费</t>
  </si>
  <si>
    <t>其他对个人和家庭的补助</t>
  </si>
  <si>
    <t>对社会保障基金补助</t>
  </si>
  <si>
    <t>对社会保险基金补助</t>
  </si>
  <si>
    <t>补充全国社会保障基金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</si>
  <si>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</si>
  <si>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</si>
  <si>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</si>
  <si>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</si>
  <si>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</si>
  <si>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</si>
  <si>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</si>
  <si>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</si>
  <si>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</si>
  <si>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</si>
  <si>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</si>
  <si>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</si>
  <si>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</si>
  <si>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预备费及预留</t>
  </si>
  <si>
    <t>预备费</t>
  </si>
  <si>
    <t>预留</t>
  </si>
  <si>
    <t>其他支出</t>
  </si>
  <si>
    <t>赠与</t>
  </si>
  <si>
    <t>国家赔偿费用支出</t>
  </si>
  <si>
    <t>对民间非营利组织和群众性自治组织补贴</t>
  </si>
  <si>
    <t>2022年市本级一般公共预算基本支出表</t>
    <phoneticPr fontId="3" type="noConversion"/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</si>
</sst>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0000000000000_);[Red]\(0.000000000000000\)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_(* #,##0_);_(* \(#,##0\);_(* &quot;-&quot;_);_(@_)"/>
  </numFmts>
  <fonts count="42">
    <font>
      <sz val="11"/>
      <color theme="1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20"/>
      <color indexed="8"/>
      <name val="方正小标宋简体"/>
      <charset val="134"/>
    </font>
    <font>
      <sz val="9"/>
      <name val="宋体"/>
      <family val="2"/>
      <charset val="134"/>
      <scheme val="minor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color indexed="10"/>
      <name val="宋体"/>
      <charset val="134"/>
    </font>
    <font>
      <b/>
      <sz val="11"/>
      <color indexed="8"/>
      <name val="宋体"/>
      <charset val="134"/>
    </font>
    <font>
      <sz val="12"/>
      <name val="Courier"/>
      <family val="3"/>
    </font>
    <font>
      <sz val="12"/>
      <name val="??ì?"/>
      <family val="2"/>
    </font>
    <font>
      <sz val="10"/>
      <name val="MS Sans Serif"/>
      <family val="2"/>
    </font>
    <font>
      <sz val="10"/>
      <name val="Arial"/>
      <family val="2"/>
    </font>
    <font>
      <u/>
      <sz val="12"/>
      <color indexed="12"/>
      <name val="Times New Roman"/>
      <family val="1"/>
    </font>
    <font>
      <sz val="11"/>
      <color indexed="9"/>
      <name val="宋体"/>
      <charset val="134"/>
    </font>
    <font>
      <sz val="12"/>
      <color indexed="9"/>
      <name val="宋体"/>
      <charset val="134"/>
    </font>
    <font>
      <b/>
      <sz val="12"/>
      <name val="Times New Roman"/>
      <family val="1"/>
    </font>
    <font>
      <sz val="7"/>
      <name val="Small Fonts"/>
      <family val="2"/>
    </font>
    <font>
      <u/>
      <sz val="12"/>
      <color indexed="36"/>
      <name val="Times New Roman"/>
      <family val="1"/>
    </font>
    <font>
      <sz val="12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b/>
      <sz val="18"/>
      <color indexed="62"/>
      <name val="宋体"/>
      <charset val="134"/>
    </font>
    <font>
      <sz val="11"/>
      <color indexed="20"/>
      <name val="宋体"/>
      <charset val="134"/>
    </font>
    <font>
      <sz val="12"/>
      <color indexed="16"/>
      <name val="宋体"/>
      <charset val="134"/>
    </font>
    <font>
      <sz val="11"/>
      <color indexed="16"/>
      <name val="宋体"/>
      <charset val="134"/>
    </font>
    <font>
      <sz val="9"/>
      <name val="宋体"/>
      <charset val="134"/>
    </font>
    <font>
      <sz val="16"/>
      <name val="宋体"/>
      <charset val="134"/>
    </font>
    <font>
      <sz val="12"/>
      <name val="Times New Roman"/>
      <family val="1"/>
    </font>
    <font>
      <u/>
      <sz val="12"/>
      <color indexed="12"/>
      <name val="宋体"/>
      <charset val="134"/>
    </font>
    <font>
      <sz val="11"/>
      <color indexed="17"/>
      <name val="宋体"/>
      <charset val="134"/>
    </font>
    <font>
      <sz val="12"/>
      <color indexed="17"/>
      <name val="宋体"/>
      <charset val="134"/>
    </font>
    <font>
      <u/>
      <sz val="12"/>
      <color indexed="36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</fonts>
  <fills count="4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3"/>
        <b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51"/>
        <bgColor indexed="51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5">
    <xf numFmtId="0" fontId="0" fillId="0" borderId="0">
      <alignment vertical="center"/>
    </xf>
    <xf numFmtId="0" fontId="1" fillId="0" borderId="0"/>
    <xf numFmtId="0" fontId="8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" fontId="10" fillId="0" borderId="0" applyFont="0" applyFill="0" applyBorder="0" applyAlignment="0" applyProtection="0"/>
    <xf numFmtId="0" fontId="11" fillId="0" borderId="0"/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4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14" fillId="23" borderId="0" applyNumberFormat="0" applyBorder="0" applyAlignment="0" applyProtection="0"/>
    <xf numFmtId="0" fontId="14" fillId="27" borderId="0" applyNumberFormat="0" applyBorder="0" applyAlignment="0" applyProtection="0"/>
    <xf numFmtId="0" fontId="1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5" borderId="0" applyNumberFormat="0" applyBorder="0" applyAlignment="0" applyProtection="0"/>
    <xf numFmtId="0" fontId="14" fillId="31" borderId="0" applyNumberFormat="0" applyBorder="0" applyAlignment="0" applyProtection="0"/>
    <xf numFmtId="0" fontId="4" fillId="22" borderId="0" applyNumberFormat="0" applyBorder="0" applyAlignment="0" applyProtection="0"/>
    <xf numFmtId="0" fontId="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5" fillId="0" borderId="0" applyNumberFormat="0" applyFill="0" applyBorder="0" applyAlignment="0" applyProtection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37" fontId="16" fillId="0" borderId="0"/>
    <xf numFmtId="0" fontId="1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5" fillId="22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35" borderId="0" applyNumberFormat="0" applyBorder="0" applyAlignment="0" applyProtection="0"/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18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/>
    <xf numFmtId="0" fontId="18" fillId="0" borderId="0"/>
    <xf numFmtId="0" fontId="18" fillId="0" borderId="0">
      <alignment vertical="center"/>
    </xf>
    <xf numFmtId="0" fontId="18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26" borderId="0" applyNumberFormat="0" applyBorder="0" applyAlignment="0" applyProtection="0"/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top"/>
      <protection locked="0"/>
    </xf>
    <xf numFmtId="0" fontId="7" fillId="0" borderId="11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34" fillId="36" borderId="12" applyNumberFormat="0" applyAlignment="0" applyProtection="0">
      <alignment vertical="center"/>
    </xf>
    <xf numFmtId="0" fontId="34" fillId="36" borderId="12" applyNumberFormat="0" applyAlignment="0" applyProtection="0">
      <alignment vertical="center"/>
    </xf>
    <xf numFmtId="0" fontId="35" fillId="37" borderId="13" applyNumberFormat="0" applyAlignment="0" applyProtection="0">
      <alignment vertical="center"/>
    </xf>
    <xf numFmtId="0" fontId="35" fillId="37" borderId="1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10" fillId="0" borderId="0"/>
    <xf numFmtId="180" fontId="18" fillId="0" borderId="0" applyFont="0" applyFill="0" applyBorder="0" applyAlignment="0" applyProtection="0"/>
    <xf numFmtId="4" fontId="1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5" fillId="38" borderId="0" applyNumberFormat="0" applyBorder="0" applyAlignment="0" applyProtection="0"/>
    <xf numFmtId="0" fontId="5" fillId="39" borderId="0" applyNumberFormat="0" applyBorder="0" applyAlignment="0" applyProtection="0"/>
    <xf numFmtId="0" fontId="5" fillId="40" borderId="0" applyNumberFormat="0" applyBorder="0" applyAlignment="0" applyProtection="0"/>
    <xf numFmtId="0" fontId="13" fillId="41" borderId="0" applyNumberFormat="0" applyBorder="0" applyAlignment="0" applyProtection="0">
      <alignment vertical="center"/>
    </xf>
    <xf numFmtId="0" fontId="13" fillId="41" borderId="0" applyNumberFormat="0" applyBorder="0" applyAlignment="0" applyProtection="0">
      <alignment vertical="center"/>
    </xf>
    <xf numFmtId="0" fontId="13" fillId="42" borderId="0" applyNumberFormat="0" applyBorder="0" applyAlignment="0" applyProtection="0">
      <alignment vertical="center"/>
    </xf>
    <xf numFmtId="0" fontId="13" fillId="42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3" fillId="4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40" fillId="36" borderId="15" applyNumberFormat="0" applyAlignment="0" applyProtection="0">
      <alignment vertical="center"/>
    </xf>
    <xf numFmtId="0" fontId="40" fillId="36" borderId="15" applyNumberFormat="0" applyAlignment="0" applyProtection="0">
      <alignment vertical="center"/>
    </xf>
    <xf numFmtId="0" fontId="41" fillId="8" borderId="12" applyNumberFormat="0" applyAlignment="0" applyProtection="0">
      <alignment vertical="center"/>
    </xf>
    <xf numFmtId="0" fontId="41" fillId="8" borderId="12" applyNumberFormat="0" applyAlignment="0" applyProtection="0">
      <alignment vertical="center"/>
    </xf>
    <xf numFmtId="0" fontId="8" fillId="0" borderId="0"/>
    <xf numFmtId="0" fontId="11" fillId="0" borderId="0"/>
    <xf numFmtId="0" fontId="18" fillId="34" borderId="16" applyNumberFormat="0" applyFont="0" applyAlignment="0" applyProtection="0">
      <alignment vertical="center"/>
    </xf>
    <xf numFmtId="0" fontId="18" fillId="34" borderId="16" applyNumberFormat="0" applyFont="0" applyAlignment="0" applyProtection="0">
      <alignment vertical="center"/>
    </xf>
  </cellStyleXfs>
  <cellXfs count="56">
    <xf numFmtId="0" fontId="0" fillId="0" borderId="0" xfId="0">
      <alignment vertical="center"/>
    </xf>
    <xf numFmtId="0" fontId="2" fillId="0" borderId="0" xfId="1" applyFont="1" applyBorder="1" applyAlignment="1">
      <alignment horizontal="center" vertical="center"/>
    </xf>
    <xf numFmtId="0" fontId="1" fillId="0" borderId="0" xfId="1"/>
    <xf numFmtId="0" fontId="1" fillId="0" borderId="0" xfId="1" applyFont="1"/>
    <xf numFmtId="0" fontId="4" fillId="0" borderId="0" xfId="1" applyFont="1" applyBorder="1" applyAlignment="1">
      <alignment horizontal="center"/>
    </xf>
    <xf numFmtId="0" fontId="1" fillId="0" borderId="1" xfId="1" applyFont="1" applyBorder="1" applyAlignment="1">
      <alignment horizontal="right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right" vertical="center"/>
    </xf>
    <xf numFmtId="177" fontId="1" fillId="0" borderId="0" xfId="1" applyNumberFormat="1"/>
    <xf numFmtId="176" fontId="1" fillId="0" borderId="0" xfId="1" applyNumberFormat="1"/>
    <xf numFmtId="176" fontId="4" fillId="0" borderId="0" xfId="1" applyNumberFormat="1" applyFont="1"/>
    <xf numFmtId="49" fontId="5" fillId="0" borderId="2" xfId="1" applyNumberFormat="1" applyFont="1" applyBorder="1" applyAlignment="1">
      <alignment vertical="center"/>
    </xf>
    <xf numFmtId="0" fontId="5" fillId="0" borderId="2" xfId="1" applyFont="1" applyBorder="1" applyAlignment="1">
      <alignment horizontal="left" vertical="center"/>
    </xf>
    <xf numFmtId="176" fontId="4" fillId="0" borderId="2" xfId="1" applyNumberFormat="1" applyFont="1" applyBorder="1" applyAlignment="1">
      <alignment horizontal="right" vertical="center"/>
    </xf>
    <xf numFmtId="0" fontId="4" fillId="0" borderId="2" xfId="1" applyFont="1" applyBorder="1" applyAlignment="1">
      <alignment vertical="center"/>
    </xf>
    <xf numFmtId="49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/>
    </xf>
    <xf numFmtId="176" fontId="6" fillId="0" borderId="2" xfId="1" applyNumberFormat="1" applyFont="1" applyBorder="1" applyAlignment="1">
      <alignment horizontal="right" vertical="center"/>
    </xf>
    <xf numFmtId="0" fontId="4" fillId="2" borderId="2" xfId="1" applyFont="1" applyFill="1" applyBorder="1" applyAlignment="1">
      <alignment vertical="center"/>
    </xf>
    <xf numFmtId="49" fontId="4" fillId="2" borderId="2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left" vertical="center"/>
    </xf>
    <xf numFmtId="176" fontId="4" fillId="2" borderId="2" xfId="1" applyNumberFormat="1" applyFont="1" applyFill="1" applyBorder="1" applyAlignment="1">
      <alignment horizontal="right" vertical="center"/>
    </xf>
    <xf numFmtId="0" fontId="1" fillId="2" borderId="0" xfId="1" applyFill="1"/>
    <xf numFmtId="176" fontId="6" fillId="2" borderId="2" xfId="1" applyNumberFormat="1" applyFont="1" applyFill="1" applyBorder="1" applyAlignment="1">
      <alignment horizontal="right" vertical="center"/>
    </xf>
    <xf numFmtId="0" fontId="4" fillId="0" borderId="5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5" fillId="0" borderId="5" xfId="1" applyFont="1" applyFill="1" applyBorder="1" applyAlignment="1">
      <alignment horizontal="left" vertical="center"/>
    </xf>
    <xf numFmtId="0" fontId="5" fillId="0" borderId="7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5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176" fontId="4" fillId="0" borderId="2" xfId="1" applyNumberFormat="1" applyFont="1" applyFill="1" applyBorder="1" applyAlignment="1">
      <alignment horizontal="right" vertical="center"/>
    </xf>
    <xf numFmtId="176" fontId="6" fillId="0" borderId="2" xfId="1" applyNumberFormat="1" applyFont="1" applyFill="1" applyBorder="1" applyAlignment="1">
      <alignment horizontal="right" vertical="center"/>
    </xf>
    <xf numFmtId="49" fontId="5" fillId="0" borderId="2" xfId="1" applyNumberFormat="1" applyFont="1" applyBorder="1" applyAlignment="1">
      <alignment horizontal="center" vertical="center"/>
    </xf>
    <xf numFmtId="176" fontId="5" fillId="0" borderId="2" xfId="1" applyNumberFormat="1" applyFont="1" applyFill="1" applyBorder="1" applyAlignment="1">
      <alignment horizontal="right" vertical="center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49" fontId="5" fillId="0" borderId="2" xfId="1" applyNumberFormat="1" applyFont="1" applyFill="1" applyBorder="1" applyAlignment="1">
      <alignment vertical="center"/>
    </xf>
    <xf numFmtId="0" fontId="1" fillId="0" borderId="0" xfId="1" applyFill="1"/>
    <xf numFmtId="176" fontId="1" fillId="0" borderId="0" xfId="1" applyNumberFormat="1" applyFill="1"/>
    <xf numFmtId="0" fontId="1" fillId="0" borderId="0" xfId="1" applyFont="1" applyFill="1"/>
    <xf numFmtId="0" fontId="7" fillId="0" borderId="0" xfId="1" applyFont="1"/>
    <xf numFmtId="0" fontId="4" fillId="0" borderId="2" xfId="1" applyFont="1" applyBorder="1" applyAlignment="1">
      <alignment horizontal="left" vertical="center"/>
    </xf>
    <xf numFmtId="0" fontId="4" fillId="0" borderId="5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left" vertical="center"/>
    </xf>
    <xf numFmtId="0" fontId="1" fillId="0" borderId="7" xfId="1" applyFont="1" applyFill="1" applyBorder="1" applyAlignment="1">
      <alignment horizontal="left" vertical="center"/>
    </xf>
    <xf numFmtId="0" fontId="1" fillId="0" borderId="0" xfId="1" applyAlignment="1">
      <alignment horizontal="right"/>
    </xf>
  </cellXfs>
  <cellStyles count="185">
    <cellStyle name="?′?¨ò?" xfId="2"/>
    <cellStyle name="?§??[0]_??×ü" xfId="3"/>
    <cellStyle name="?§??_??×ü" xfId="4"/>
    <cellStyle name="?§??·???[0]_??2??t·???×êá?" xfId="5"/>
    <cellStyle name="?§??·???_??2??t·???×êá?" xfId="6"/>
    <cellStyle name="?§·???[0]_laroux" xfId="7"/>
    <cellStyle name="?§·???_97-917" xfId="8"/>
    <cellStyle name="_ET_STYLE_NoName_00_" xfId="9"/>
    <cellStyle name="20% - 强调文字颜色 1 2" xfId="10"/>
    <cellStyle name="20% - 强调文字颜色 1 3" xfId="11"/>
    <cellStyle name="20% - 强调文字颜色 2 2" xfId="12"/>
    <cellStyle name="20% - 强调文字颜色 2 3" xfId="13"/>
    <cellStyle name="20% - 强调文字颜色 3 2" xfId="14"/>
    <cellStyle name="20% - 强调文字颜色 3 3" xfId="15"/>
    <cellStyle name="20% - 强调文字颜色 4 2" xfId="16"/>
    <cellStyle name="20% - 强调文字颜色 4 3" xfId="17"/>
    <cellStyle name="20% - 强调文字颜色 5 2" xfId="18"/>
    <cellStyle name="20% - 强调文字颜色 5 3" xfId="19"/>
    <cellStyle name="20% - 强调文字颜色 6 2" xfId="20"/>
    <cellStyle name="20% - 强调文字颜色 6 3" xfId="21"/>
    <cellStyle name="3???á′?ó" xfId="22"/>
    <cellStyle name="3￡1?_??2??t·???×êá?" xfId="23"/>
    <cellStyle name="40% - 强调文字颜色 1 2" xfId="24"/>
    <cellStyle name="40% - 强调文字颜色 1 3" xfId="25"/>
    <cellStyle name="40% - 强调文字颜色 2 2" xfId="26"/>
    <cellStyle name="40% - 强调文字颜色 2 3" xfId="27"/>
    <cellStyle name="40% - 强调文字颜色 3 2" xfId="28"/>
    <cellStyle name="40% - 强调文字颜色 3 3" xfId="29"/>
    <cellStyle name="40% - 强调文字颜色 4 2" xfId="30"/>
    <cellStyle name="40% - 强调文字颜色 4 3" xfId="31"/>
    <cellStyle name="40% - 强调文字颜色 5 2" xfId="32"/>
    <cellStyle name="40% - 强调文字颜色 5 3" xfId="33"/>
    <cellStyle name="40% - 强调文字颜色 6 2" xfId="34"/>
    <cellStyle name="40% - 强调文字颜色 6 3" xfId="35"/>
    <cellStyle name="60% - 强调文字颜色 1 2" xfId="36"/>
    <cellStyle name="60% - 强调文字颜色 1 3" xfId="37"/>
    <cellStyle name="60% - 强调文字颜色 2 2" xfId="38"/>
    <cellStyle name="60% - 强调文字颜色 2 3" xfId="39"/>
    <cellStyle name="60% - 强调文字颜色 3 2" xfId="40"/>
    <cellStyle name="60% - 强调文字颜色 3 3" xfId="41"/>
    <cellStyle name="60% - 强调文字颜色 4 2" xfId="42"/>
    <cellStyle name="60% - 强调文字颜色 4 3" xfId="43"/>
    <cellStyle name="60% - 强调文字颜色 5 2" xfId="44"/>
    <cellStyle name="60% - 强调文字颜色 5 3" xfId="45"/>
    <cellStyle name="60% - 强调文字颜色 6 2" xfId="46"/>
    <cellStyle name="60% - 强调文字颜色 6 3" xfId="47"/>
    <cellStyle name="Accent1" xfId="48"/>
    <cellStyle name="Accent1 - 20%" xfId="49"/>
    <cellStyle name="Accent1 - 40%" xfId="50"/>
    <cellStyle name="Accent1 - 60%" xfId="51"/>
    <cellStyle name="Accent1_2007年转移支付测算" xfId="52"/>
    <cellStyle name="Accent2" xfId="53"/>
    <cellStyle name="Accent2 - 20%" xfId="54"/>
    <cellStyle name="Accent2 - 40%" xfId="55"/>
    <cellStyle name="Accent2 - 60%" xfId="56"/>
    <cellStyle name="Accent2_2007年转移支付测算" xfId="57"/>
    <cellStyle name="Accent3" xfId="58"/>
    <cellStyle name="Accent3 - 20%" xfId="59"/>
    <cellStyle name="Accent3 - 40%" xfId="60"/>
    <cellStyle name="Accent3 - 60%" xfId="61"/>
    <cellStyle name="Accent3_2007年转移支付测算" xfId="62"/>
    <cellStyle name="Accent4" xfId="63"/>
    <cellStyle name="Accent4 - 20%" xfId="64"/>
    <cellStyle name="Accent4 - 40%" xfId="65"/>
    <cellStyle name="Accent4 - 60%" xfId="66"/>
    <cellStyle name="Accent4_2013年社保本级专项经费(20130307)" xfId="67"/>
    <cellStyle name="Accent5" xfId="68"/>
    <cellStyle name="Accent5 - 20%" xfId="69"/>
    <cellStyle name="Accent5 - 40%" xfId="70"/>
    <cellStyle name="Accent5 - 60%" xfId="71"/>
    <cellStyle name="Accent5_2013年社保本级专项经费(20130307)" xfId="72"/>
    <cellStyle name="Accent6" xfId="73"/>
    <cellStyle name="Accent6 - 20%" xfId="74"/>
    <cellStyle name="Accent6 - 40%" xfId="75"/>
    <cellStyle name="Accent6 - 60%" xfId="76"/>
    <cellStyle name="Accent6_2007年转移支付测算" xfId="77"/>
    <cellStyle name="ColLevel_0" xfId="78"/>
    <cellStyle name="Comma [0]_1995" xfId="79"/>
    <cellStyle name="Comma_1995" xfId="80"/>
    <cellStyle name="Currency [0]_1995" xfId="81"/>
    <cellStyle name="Currency_1995" xfId="82"/>
    <cellStyle name="no dec" xfId="83"/>
    <cellStyle name="Normal_APR" xfId="84"/>
    <cellStyle name="oó?ì3???á′?ó" xfId="85"/>
    <cellStyle name="RowLevel_0" xfId="86"/>
    <cellStyle name="百分比 2" xfId="87"/>
    <cellStyle name="标题 1 2" xfId="88"/>
    <cellStyle name="标题 1 3" xfId="89"/>
    <cellStyle name="标题 2 2" xfId="90"/>
    <cellStyle name="标题 2 3" xfId="91"/>
    <cellStyle name="标题 3 2" xfId="92"/>
    <cellStyle name="标题 3 3" xfId="93"/>
    <cellStyle name="标题 4 2" xfId="94"/>
    <cellStyle name="标题 4 3" xfId="95"/>
    <cellStyle name="标题 5" xfId="96"/>
    <cellStyle name="标题 6" xfId="97"/>
    <cellStyle name="表标题" xfId="98"/>
    <cellStyle name="差 2" xfId="99"/>
    <cellStyle name="差 3" xfId="100"/>
    <cellStyle name="差_{FAEA61C0-5D79-F7C6-68D7-A741FC9FDF48}" xfId="101"/>
    <cellStyle name="差_{FAEA61C0-5D79-F7C6-68D7-A741FC9FDF48}_2020年社保预算表" xfId="102"/>
    <cellStyle name="差_2007年转移支付测算" xfId="103"/>
    <cellStyle name="差_2007年转移支付测算_2013年社保本级专项经费(20130307)" xfId="104"/>
    <cellStyle name="差_2007年转移支付测算_2013申请追加项目(预算汇总）" xfId="105"/>
    <cellStyle name="差_2013年社保本级专项经费(20130307)" xfId="106"/>
    <cellStyle name="差_2013申请追加项目(预算汇总）" xfId="107"/>
    <cellStyle name="差_2018年预算表" xfId="108"/>
    <cellStyle name="差_2018年政府收支分类表" xfId="109"/>
    <cellStyle name="差_2019年市级一般公共预算支出明细表" xfId="110"/>
    <cellStyle name="差_2019年重点专项（初稿）" xfId="111"/>
    <cellStyle name="差_盘活财政存量资金安排情况表" xfId="112"/>
    <cellStyle name="差_盘活财政存量资金安排情况表_2020年社保预算表" xfId="113"/>
    <cellStyle name="差_张掖市重点工作重大项目资金建议表（定稿）" xfId="114"/>
    <cellStyle name="差_张掖市重点工作重大项目资金建议表（定稿）_2020年社保预算表" xfId="115"/>
    <cellStyle name="常规" xfId="0" builtinId="0"/>
    <cellStyle name="常规 10" xfId="116"/>
    <cellStyle name="常规 17" xfId="117"/>
    <cellStyle name="常规 2" xfId="118"/>
    <cellStyle name="常规 2 2" xfId="119"/>
    <cellStyle name="常规 2_2019年市级一般公共预算支出明细表" xfId="120"/>
    <cellStyle name="常规 21" xfId="121"/>
    <cellStyle name="常规 23" xfId="122"/>
    <cellStyle name="常规 3" xfId="123"/>
    <cellStyle name="常规 3 2" xfId="124"/>
    <cellStyle name="常规 3_2019年市级一般公共预算支出明细表" xfId="125"/>
    <cellStyle name="常规 4" xfId="126"/>
    <cellStyle name="常规_2018年政府收支分类表" xfId="1"/>
    <cellStyle name="超级链接" xfId="127"/>
    <cellStyle name="好 2" xfId="128"/>
    <cellStyle name="好 3" xfId="129"/>
    <cellStyle name="好_{FAEA61C0-5D79-F7C6-68D7-A741FC9FDF48}" xfId="130"/>
    <cellStyle name="好_{FAEA61C0-5D79-F7C6-68D7-A741FC9FDF48}_2020年社保预算表" xfId="131"/>
    <cellStyle name="好_2013年社保本级专项经费(20130307)" xfId="132"/>
    <cellStyle name="好_2013申请追加项目(预算汇总）" xfId="133"/>
    <cellStyle name="好_2018年预算表" xfId="134"/>
    <cellStyle name="好_2018年政府收支分类表" xfId="135"/>
    <cellStyle name="好_2019年市级一般公共预算支出明细表" xfId="136"/>
    <cellStyle name="好_2019年重点专项（初稿）" xfId="137"/>
    <cellStyle name="好_盘活财政存量资金安排情况表" xfId="138"/>
    <cellStyle name="好_盘活财政存量资金安排情况表_2020年社保预算表" xfId="139"/>
    <cellStyle name="好_张掖市重点工作重大项目资金建议表（定稿）" xfId="140"/>
    <cellStyle name="好_张掖市重点工作重大项目资金建议表（定稿）_2020年社保预算表" xfId="141"/>
    <cellStyle name="后继超级链接" xfId="142"/>
    <cellStyle name="汇总 2" xfId="143"/>
    <cellStyle name="汇总 3" xfId="144"/>
    <cellStyle name="计算 2" xfId="145"/>
    <cellStyle name="计算 3" xfId="146"/>
    <cellStyle name="检查单元格 2" xfId="147"/>
    <cellStyle name="检查单元格 3" xfId="148"/>
    <cellStyle name="解释性文本 2" xfId="149"/>
    <cellStyle name="解释性文本 3" xfId="150"/>
    <cellStyle name="警告文本 2" xfId="151"/>
    <cellStyle name="警告文本 3" xfId="152"/>
    <cellStyle name="链接单元格 2" xfId="153"/>
    <cellStyle name="链接单元格 3" xfId="154"/>
    <cellStyle name="普通_97-917" xfId="155"/>
    <cellStyle name="千分位[0]_laroux" xfId="156"/>
    <cellStyle name="千分位_97-917" xfId="157"/>
    <cellStyle name="千位[0]_1" xfId="158"/>
    <cellStyle name="千位_1" xfId="159"/>
    <cellStyle name="强调 1" xfId="160"/>
    <cellStyle name="强调 2" xfId="161"/>
    <cellStyle name="强调 3" xfId="162"/>
    <cellStyle name="强调文字颜色 1 2" xfId="163"/>
    <cellStyle name="强调文字颜色 1 3" xfId="164"/>
    <cellStyle name="强调文字颜色 2 2" xfId="165"/>
    <cellStyle name="强调文字颜色 2 3" xfId="166"/>
    <cellStyle name="强调文字颜色 3 2" xfId="167"/>
    <cellStyle name="强调文字颜色 3 3" xfId="168"/>
    <cellStyle name="强调文字颜色 4 2" xfId="169"/>
    <cellStyle name="强调文字颜色 4 3" xfId="170"/>
    <cellStyle name="强调文字颜色 5 2" xfId="171"/>
    <cellStyle name="强调文字颜色 5 3" xfId="172"/>
    <cellStyle name="强调文字颜色 6 2" xfId="173"/>
    <cellStyle name="强调文字颜色 6 3" xfId="174"/>
    <cellStyle name="适中 2" xfId="175"/>
    <cellStyle name="适中 3" xfId="176"/>
    <cellStyle name="输出 2" xfId="177"/>
    <cellStyle name="输出 3" xfId="178"/>
    <cellStyle name="输入 2" xfId="179"/>
    <cellStyle name="输入 3" xfId="180"/>
    <cellStyle name="未定义" xfId="181"/>
    <cellStyle name="样式 1" xfId="182"/>
    <cellStyle name="注释 2" xfId="183"/>
    <cellStyle name="注释 3" xfId="18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.2022&#24180;&#24066;&#32423;&#36130;&#25919;&#39044;&#316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&#20844;&#29992;&#25991;&#20214;&#22841;1\2005&#24180;&#19987;&#39033;&#30003;&#3583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&#31639;&#3613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2003&#24180;&#20998;&#26512;\&#31639;&#3613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2006&#24180;&#39044;&#31639;\&#26412;&#32423;&#39044;&#31639;\&#24180;&#32456;&#32467;&#31639;&#34920;(&#23450;&#31295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1439;&#24066;&#36164;&#26009;\WIN98\Desktop\&#25105;&#30340;&#20844;&#25991;&#21253;\My%20Documents\&#26092;&#26376;&#25253;(99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My%20Documents\&#26092;&#26376;&#25253;(99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&#26092;&#26376;&#25253;(99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平衡简表2021"/>
      <sheetName val="收入建议"/>
      <sheetName val="本级收入"/>
      <sheetName val="本级支出"/>
      <sheetName val="本级支出明细"/>
      <sheetName val="本级平衡"/>
      <sheetName val="支出经济分类"/>
      <sheetName val="政府性基金预算收入"/>
      <sheetName val="政府性基金预算支出"/>
      <sheetName val="政府性基金平衡表"/>
      <sheetName val="全市社保基金收支"/>
      <sheetName val="市级社保基金收入"/>
      <sheetName val="市级社保基金支出"/>
      <sheetName val="国有资本经营预算"/>
      <sheetName val="三公经费预算"/>
      <sheetName val="提前下达专项"/>
      <sheetName val="Sheet1"/>
    </sheetNames>
    <sheetDataSet>
      <sheetData sheetId="0"/>
      <sheetData sheetId="1"/>
      <sheetData sheetId="2"/>
      <sheetData sheetId="3">
        <row r="4">
          <cell r="C4">
            <v>144072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  <sheetName val="#REF!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汇总表 (简表)"/>
      <sheetName val="汇总表 (简表) (2)"/>
      <sheetName val="汇总"/>
      <sheetName val="人员经费表"/>
      <sheetName val="公用经费表"/>
      <sheetName val="附表"/>
      <sheetName val="科室小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月报"/>
    </sheetNames>
    <sheetDataSet>
      <sheetData sheetId="0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  <sheetName val="汇总"/>
      <sheetName val="1沙河"/>
      <sheetName val="2新华"/>
      <sheetName val="3小屯"/>
      <sheetName val="4倪家营"/>
      <sheetName val="5蓼泉"/>
      <sheetName val="6平川 "/>
      <sheetName val="7鸭暖"/>
      <sheetName val="8板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337"/>
  <sheetViews>
    <sheetView showGridLines="0" showZeros="0" tabSelected="1" workbookViewId="0">
      <selection activeCell="V11" sqref="V11"/>
    </sheetView>
  </sheetViews>
  <sheetFormatPr defaultRowHeight="13.5"/>
  <cols>
    <col min="1" max="2" width="9.375" style="2" customWidth="1"/>
    <col min="3" max="3" width="14" style="2" customWidth="1"/>
    <col min="4" max="4" width="27.5" style="2" customWidth="1"/>
    <col min="5" max="5" width="12.375" style="55" customWidth="1"/>
    <col min="6" max="6" width="11.25" style="2" hidden="1" customWidth="1"/>
    <col min="7" max="7" width="12.625" style="2" hidden="1" customWidth="1"/>
    <col min="8" max="8" width="10.375" style="2" hidden="1" customWidth="1"/>
    <col min="9" max="9" width="12.375" style="3" hidden="1" customWidth="1"/>
    <col min="10" max="10" width="12.375" style="2" hidden="1" customWidth="1"/>
    <col min="11" max="14" width="9" style="2" hidden="1" customWidth="1"/>
    <col min="15" max="16384" width="9" style="2"/>
  </cols>
  <sheetData>
    <row r="1" spans="1:12" ht="25.5" customHeight="1">
      <c r="A1" s="1" t="s">
        <v>87</v>
      </c>
      <c r="B1" s="1"/>
      <c r="C1" s="1"/>
      <c r="D1" s="1"/>
      <c r="E1" s="1"/>
    </row>
    <row r="2" spans="1:12" ht="18.75" customHeight="1">
      <c r="A2" s="4"/>
      <c r="B2" s="4"/>
      <c r="C2" s="4"/>
      <c r="D2" s="5" t="s">
        <v>0</v>
      </c>
      <c r="E2" s="5"/>
    </row>
    <row r="3" spans="1:12" s="3" customFormat="1" ht="20.25" customHeight="1">
      <c r="A3" s="6" t="s">
        <v>1</v>
      </c>
      <c r="B3" s="6"/>
      <c r="C3" s="6" t="s">
        <v>2</v>
      </c>
      <c r="D3" s="6"/>
      <c r="E3" s="7" t="s">
        <v>3</v>
      </c>
      <c r="I3" s="8" t="s">
        <v>4</v>
      </c>
      <c r="J3" s="8" t="s">
        <v>5</v>
      </c>
    </row>
    <row r="4" spans="1:12" s="3" customFormat="1" ht="13.5" customHeight="1">
      <c r="A4" s="9" t="s">
        <v>6</v>
      </c>
      <c r="B4" s="9" t="s">
        <v>7</v>
      </c>
      <c r="C4" s="6"/>
      <c r="D4" s="6"/>
      <c r="E4" s="10"/>
      <c r="I4" s="8"/>
      <c r="J4" s="8"/>
    </row>
    <row r="5" spans="1:12" ht="22.15" customHeight="1">
      <c r="A5" s="11" t="s">
        <v>8</v>
      </c>
      <c r="B5" s="12"/>
      <c r="C5" s="12"/>
      <c r="D5" s="13"/>
      <c r="E5" s="14">
        <f>+E6+E11+E22+E30+E37+E44+E51+E57+E60+E65+E68+E73+E76</f>
        <v>144071.71000000002</v>
      </c>
      <c r="F5" s="15">
        <f>E5-[1]本级支出!C4</f>
        <v>-0.28999999997904524</v>
      </c>
      <c r="H5" s="16">
        <f>+I5+J5</f>
        <v>134946</v>
      </c>
      <c r="I5" s="14">
        <f>SUM(I6,I11,I22,I30,I37,I41,I44,I48,I51,I57,I60,I65,I68,I73,I76)</f>
        <v>102749</v>
      </c>
      <c r="J5" s="14">
        <f>SUM(J6,J11,J22,J30,J37,J41,J44,J48,J51,J57,J60,J65,J68,J73,J76)</f>
        <v>32197</v>
      </c>
      <c r="L5" s="17" t="e">
        <f>+#REF!-支出经济分类!I5</f>
        <v>#REF!</v>
      </c>
    </row>
    <row r="6" spans="1:12" ht="21.75" customHeight="1">
      <c r="A6" s="9">
        <v>501</v>
      </c>
      <c r="B6" s="18"/>
      <c r="C6" s="19" t="s">
        <v>9</v>
      </c>
      <c r="D6" s="19"/>
      <c r="E6" s="14">
        <f>SUBTOTAL(9,E7:E10)</f>
        <v>35280</v>
      </c>
      <c r="H6" s="16">
        <f t="shared" ref="H6:H14" si="0">+I6+J6</f>
        <v>45234</v>
      </c>
      <c r="I6" s="20">
        <f>SUM(I7:I10)</f>
        <v>42992</v>
      </c>
      <c r="J6" s="20">
        <f>SUM(J7:J10)</f>
        <v>2242</v>
      </c>
    </row>
    <row r="7" spans="1:12" ht="22.15" customHeight="1">
      <c r="A7" s="21"/>
      <c r="B7" s="22" t="s">
        <v>10</v>
      </c>
      <c r="C7" s="23" t="s">
        <v>11</v>
      </c>
      <c r="D7" s="23"/>
      <c r="E7" s="20">
        <v>27702</v>
      </c>
      <c r="H7" s="16">
        <f t="shared" si="0"/>
        <v>34202</v>
      </c>
      <c r="I7" s="24">
        <f>31502+2700</f>
        <v>34202</v>
      </c>
      <c r="J7" s="20"/>
    </row>
    <row r="8" spans="1:12" s="29" customFormat="1" ht="22.15" customHeight="1">
      <c r="A8" s="25"/>
      <c r="B8" s="26" t="s">
        <v>12</v>
      </c>
      <c r="C8" s="27" t="s">
        <v>13</v>
      </c>
      <c r="D8" s="27"/>
      <c r="E8" s="28">
        <v>5172</v>
      </c>
      <c r="H8" s="16">
        <f t="shared" si="0"/>
        <v>5603</v>
      </c>
      <c r="I8" s="30">
        <v>5603</v>
      </c>
      <c r="J8" s="30"/>
    </row>
    <row r="9" spans="1:12" ht="22.15" customHeight="1">
      <c r="A9" s="21"/>
      <c r="B9" s="22" t="s">
        <v>14</v>
      </c>
      <c r="C9" s="31" t="s">
        <v>15</v>
      </c>
      <c r="D9" s="32"/>
      <c r="E9" s="20">
        <v>2286</v>
      </c>
      <c r="H9" s="16">
        <f t="shared" si="0"/>
        <v>2641</v>
      </c>
      <c r="I9" s="24">
        <v>2641</v>
      </c>
      <c r="J9" s="20"/>
    </row>
    <row r="10" spans="1:12" ht="22.15" customHeight="1">
      <c r="A10" s="21"/>
      <c r="B10" s="22">
        <v>99</v>
      </c>
      <c r="C10" s="23" t="s">
        <v>16</v>
      </c>
      <c r="D10" s="23"/>
      <c r="E10" s="20">
        <v>120</v>
      </c>
      <c r="H10" s="16">
        <f t="shared" si="0"/>
        <v>2788</v>
      </c>
      <c r="I10" s="24">
        <v>546</v>
      </c>
      <c r="J10" s="24">
        <f>920+628+500+450-192-64</f>
        <v>2242</v>
      </c>
    </row>
    <row r="11" spans="1:12" ht="22.15" customHeight="1">
      <c r="A11" s="9">
        <v>502</v>
      </c>
      <c r="B11" s="18"/>
      <c r="C11" s="33" t="s">
        <v>17</v>
      </c>
      <c r="D11" s="34"/>
      <c r="E11" s="14">
        <f>SUBTOTAL(9,E12:E21)</f>
        <v>25196.5</v>
      </c>
      <c r="H11" s="16">
        <f t="shared" si="0"/>
        <v>12105</v>
      </c>
      <c r="I11" s="20">
        <f>SUM(I12:I21)</f>
        <v>7040</v>
      </c>
      <c r="J11" s="20">
        <f>SUM(J12:J21)</f>
        <v>5065</v>
      </c>
    </row>
    <row r="12" spans="1:12" ht="22.15" customHeight="1">
      <c r="A12" s="21"/>
      <c r="B12" s="22" t="s">
        <v>10</v>
      </c>
      <c r="C12" s="35" t="s">
        <v>18</v>
      </c>
      <c r="D12" s="35"/>
      <c r="E12" s="20">
        <v>1366</v>
      </c>
      <c r="H12" s="16">
        <f t="shared" si="0"/>
        <v>1556</v>
      </c>
      <c r="I12" s="24">
        <v>1556</v>
      </c>
      <c r="J12" s="20"/>
    </row>
    <row r="13" spans="1:12" ht="22.15" customHeight="1">
      <c r="A13" s="21"/>
      <c r="B13" s="22" t="s">
        <v>12</v>
      </c>
      <c r="C13" s="36" t="s">
        <v>19</v>
      </c>
      <c r="D13" s="37"/>
      <c r="E13" s="20">
        <v>32</v>
      </c>
      <c r="H13" s="16">
        <f t="shared" si="0"/>
        <v>296</v>
      </c>
      <c r="I13" s="24">
        <v>36</v>
      </c>
      <c r="J13" s="24">
        <v>260</v>
      </c>
    </row>
    <row r="14" spans="1:12" ht="22.15" customHeight="1">
      <c r="A14" s="21"/>
      <c r="B14" s="22" t="s">
        <v>14</v>
      </c>
      <c r="C14" s="35" t="s">
        <v>20</v>
      </c>
      <c r="D14" s="35"/>
      <c r="E14" s="20">
        <v>23</v>
      </c>
      <c r="H14" s="16">
        <f t="shared" si="0"/>
        <v>529</v>
      </c>
      <c r="I14" s="24">
        <v>29</v>
      </c>
      <c r="J14" s="24">
        <v>500</v>
      </c>
    </row>
    <row r="15" spans="1:12" ht="20.25" hidden="1" customHeight="1">
      <c r="A15" s="21"/>
      <c r="B15" s="22" t="s">
        <v>21</v>
      </c>
      <c r="C15" s="38" t="s">
        <v>22</v>
      </c>
      <c r="D15" s="23"/>
      <c r="E15" s="20">
        <f t="shared" ref="E15:E78" si="1">+I15+J15</f>
        <v>0</v>
      </c>
      <c r="I15" s="20"/>
      <c r="J15" s="20"/>
    </row>
    <row r="16" spans="1:12" ht="20.25" hidden="1" customHeight="1">
      <c r="A16" s="21"/>
      <c r="B16" s="22" t="s">
        <v>23</v>
      </c>
      <c r="C16" s="35" t="s">
        <v>24</v>
      </c>
      <c r="D16" s="35"/>
      <c r="E16" s="20">
        <f t="shared" si="1"/>
        <v>0</v>
      </c>
      <c r="I16" s="20"/>
      <c r="J16" s="20"/>
    </row>
    <row r="17" spans="1:11" ht="22.15" customHeight="1">
      <c r="A17" s="21"/>
      <c r="B17" s="22" t="s">
        <v>25</v>
      </c>
      <c r="C17" s="35" t="s">
        <v>26</v>
      </c>
      <c r="D17" s="35"/>
      <c r="E17" s="20">
        <v>440</v>
      </c>
      <c r="H17" s="16">
        <f>+I17+J17</f>
        <v>465</v>
      </c>
      <c r="I17" s="24">
        <v>465</v>
      </c>
      <c r="J17" s="20"/>
    </row>
    <row r="18" spans="1:11" ht="22.15" customHeight="1">
      <c r="A18" s="21"/>
      <c r="B18" s="22" t="s">
        <v>27</v>
      </c>
      <c r="C18" s="35" t="s">
        <v>28</v>
      </c>
      <c r="D18" s="35"/>
      <c r="E18" s="20">
        <v>35</v>
      </c>
      <c r="H18" s="16">
        <f>+I18+J18</f>
        <v>0</v>
      </c>
      <c r="I18" s="20"/>
      <c r="J18" s="20"/>
    </row>
    <row r="19" spans="1:11" ht="22.15" customHeight="1">
      <c r="A19" s="21"/>
      <c r="B19" s="22" t="s">
        <v>29</v>
      </c>
      <c r="C19" s="38" t="s">
        <v>30</v>
      </c>
      <c r="D19" s="23"/>
      <c r="E19" s="20">
        <v>1090.5</v>
      </c>
      <c r="H19" s="16">
        <f>+I19+J19</f>
        <v>417</v>
      </c>
      <c r="I19" s="24">
        <v>417</v>
      </c>
      <c r="J19" s="20"/>
    </row>
    <row r="20" spans="1:11" ht="20.25" hidden="1" customHeight="1">
      <c r="A20" s="21"/>
      <c r="B20" s="22" t="s">
        <v>31</v>
      </c>
      <c r="C20" s="35" t="s">
        <v>32</v>
      </c>
      <c r="D20" s="35"/>
      <c r="E20" s="39">
        <f t="shared" si="1"/>
        <v>0</v>
      </c>
      <c r="I20" s="39"/>
      <c r="J20" s="39"/>
    </row>
    <row r="21" spans="1:11" ht="22.15" customHeight="1">
      <c r="A21" s="21"/>
      <c r="B21" s="22">
        <v>99</v>
      </c>
      <c r="C21" s="35" t="s">
        <v>33</v>
      </c>
      <c r="D21" s="35"/>
      <c r="E21" s="39">
        <f>3408+18802</f>
        <v>22210</v>
      </c>
      <c r="H21" s="16">
        <f>+I21+J21</f>
        <v>8842</v>
      </c>
      <c r="I21" s="40">
        <v>4537</v>
      </c>
      <c r="J21" s="39">
        <f>955+700+500+700+1750-300</f>
        <v>4305</v>
      </c>
    </row>
    <row r="22" spans="1:11" ht="20.25" hidden="1" customHeight="1">
      <c r="A22" s="9">
        <v>503</v>
      </c>
      <c r="B22" s="41"/>
      <c r="C22" s="33" t="s">
        <v>34</v>
      </c>
      <c r="D22" s="34"/>
      <c r="E22" s="42">
        <f>SUM(E23:E29)</f>
        <v>0</v>
      </c>
      <c r="H22" s="16">
        <f>+I22+J22</f>
        <v>4350</v>
      </c>
      <c r="I22" s="39">
        <f>SUM(I23:I29)</f>
        <v>0</v>
      </c>
      <c r="J22" s="39">
        <f>SUM(J23:J29)</f>
        <v>4350</v>
      </c>
    </row>
    <row r="23" spans="1:11" ht="20.25" hidden="1" customHeight="1">
      <c r="A23" s="21"/>
      <c r="B23" s="22" t="s">
        <v>10</v>
      </c>
      <c r="C23" s="36" t="s">
        <v>35</v>
      </c>
      <c r="D23" s="37"/>
      <c r="E23" s="39">
        <f t="shared" si="1"/>
        <v>0</v>
      </c>
      <c r="I23" s="39"/>
      <c r="J23" s="39"/>
      <c r="K23" s="3"/>
    </row>
    <row r="24" spans="1:11" ht="20.25" hidden="1" customHeight="1">
      <c r="A24" s="21"/>
      <c r="B24" s="22" t="s">
        <v>12</v>
      </c>
      <c r="C24" s="36" t="s">
        <v>36</v>
      </c>
      <c r="D24" s="37"/>
      <c r="E24" s="39"/>
      <c r="H24" s="16">
        <f>+I24+J24</f>
        <v>0</v>
      </c>
      <c r="I24" s="39"/>
      <c r="J24" s="39"/>
      <c r="K24" s="3"/>
    </row>
    <row r="25" spans="1:11" ht="20.25" hidden="1" customHeight="1">
      <c r="A25" s="21"/>
      <c r="B25" s="22" t="s">
        <v>14</v>
      </c>
      <c r="C25" s="36" t="s">
        <v>37</v>
      </c>
      <c r="D25" s="37"/>
      <c r="E25" s="39">
        <f t="shared" si="1"/>
        <v>0</v>
      </c>
      <c r="I25" s="39"/>
      <c r="J25" s="39"/>
      <c r="K25" s="3"/>
    </row>
    <row r="26" spans="1:11" ht="20.25" hidden="1" customHeight="1">
      <c r="A26" s="21"/>
      <c r="B26" s="22" t="s">
        <v>23</v>
      </c>
      <c r="C26" s="36" t="s">
        <v>38</v>
      </c>
      <c r="D26" s="37"/>
      <c r="E26" s="39">
        <f t="shared" si="1"/>
        <v>0</v>
      </c>
      <c r="I26" s="39"/>
      <c r="J26" s="39"/>
      <c r="K26" s="3"/>
    </row>
    <row r="27" spans="1:11" ht="20.25" hidden="1" customHeight="1">
      <c r="A27" s="21"/>
      <c r="B27" s="22" t="s">
        <v>25</v>
      </c>
      <c r="C27" s="36" t="s">
        <v>39</v>
      </c>
      <c r="D27" s="37"/>
      <c r="E27" s="39">
        <f t="shared" si="1"/>
        <v>0</v>
      </c>
      <c r="I27" s="39"/>
      <c r="J27" s="39"/>
      <c r="K27" s="3"/>
    </row>
    <row r="28" spans="1:11" ht="20.25" hidden="1" customHeight="1">
      <c r="A28" s="21"/>
      <c r="B28" s="22" t="s">
        <v>27</v>
      </c>
      <c r="C28" s="36" t="s">
        <v>40</v>
      </c>
      <c r="D28" s="37"/>
      <c r="E28" s="39">
        <f t="shared" si="1"/>
        <v>0</v>
      </c>
      <c r="I28" s="39"/>
      <c r="J28" s="39"/>
      <c r="K28" s="3"/>
    </row>
    <row r="29" spans="1:11" ht="20.25" hidden="1" customHeight="1">
      <c r="A29" s="21"/>
      <c r="B29" s="22" t="s">
        <v>41</v>
      </c>
      <c r="C29" s="36" t="s">
        <v>42</v>
      </c>
      <c r="D29" s="37"/>
      <c r="E29" s="39"/>
      <c r="H29" s="16">
        <f>+I29+J29</f>
        <v>4350</v>
      </c>
      <c r="I29" s="39"/>
      <c r="J29" s="40">
        <f>2850+1500</f>
        <v>4350</v>
      </c>
      <c r="K29" s="3"/>
    </row>
    <row r="30" spans="1:11" ht="20.25" hidden="1" customHeight="1">
      <c r="A30" s="9">
        <v>504</v>
      </c>
      <c r="B30" s="41"/>
      <c r="C30" s="33" t="s">
        <v>43</v>
      </c>
      <c r="D30" s="34"/>
      <c r="E30" s="42"/>
      <c r="H30" s="16">
        <f>+I30+J30</f>
        <v>1900</v>
      </c>
      <c r="I30" s="39">
        <f>SUM(I31:I36)</f>
        <v>0</v>
      </c>
      <c r="J30" s="39">
        <f>SUM(J31:J36)</f>
        <v>1900</v>
      </c>
      <c r="K30" s="3"/>
    </row>
    <row r="31" spans="1:11" ht="20.25" hidden="1" customHeight="1">
      <c r="A31" s="43"/>
      <c r="B31" s="22" t="s">
        <v>10</v>
      </c>
      <c r="C31" s="36" t="s">
        <v>35</v>
      </c>
      <c r="D31" s="37"/>
      <c r="E31" s="39">
        <f t="shared" si="1"/>
        <v>0</v>
      </c>
      <c r="I31" s="39"/>
      <c r="J31" s="39"/>
      <c r="K31" s="3"/>
    </row>
    <row r="32" spans="1:11" ht="20.25" hidden="1" customHeight="1">
      <c r="A32" s="43"/>
      <c r="B32" s="22" t="s">
        <v>12</v>
      </c>
      <c r="C32" s="36" t="s">
        <v>36</v>
      </c>
      <c r="D32" s="37"/>
      <c r="E32" s="39">
        <f t="shared" si="1"/>
        <v>0</v>
      </c>
      <c r="I32" s="39"/>
      <c r="J32" s="39"/>
      <c r="K32" s="3"/>
    </row>
    <row r="33" spans="1:11" ht="20.25" hidden="1" customHeight="1">
      <c r="A33" s="43"/>
      <c r="B33" s="22" t="s">
        <v>14</v>
      </c>
      <c r="C33" s="36" t="s">
        <v>37</v>
      </c>
      <c r="D33" s="37"/>
      <c r="E33" s="39">
        <f t="shared" si="1"/>
        <v>0</v>
      </c>
      <c r="I33" s="39"/>
      <c r="J33" s="39"/>
      <c r="K33" s="3"/>
    </row>
    <row r="34" spans="1:11" ht="20.25" hidden="1" customHeight="1">
      <c r="A34" s="43"/>
      <c r="B34" s="22" t="s">
        <v>21</v>
      </c>
      <c r="C34" s="36" t="s">
        <v>39</v>
      </c>
      <c r="D34" s="37"/>
      <c r="E34" s="39">
        <f t="shared" si="1"/>
        <v>0</v>
      </c>
      <c r="I34" s="39"/>
      <c r="J34" s="39"/>
      <c r="K34" s="3"/>
    </row>
    <row r="35" spans="1:11" ht="20.25" hidden="1" customHeight="1">
      <c r="A35" s="43"/>
      <c r="B35" s="22" t="s">
        <v>23</v>
      </c>
      <c r="C35" s="36" t="s">
        <v>40</v>
      </c>
      <c r="D35" s="37"/>
      <c r="E35" s="39">
        <f t="shared" si="1"/>
        <v>0</v>
      </c>
      <c r="I35" s="39"/>
      <c r="J35" s="39"/>
      <c r="K35" s="3"/>
    </row>
    <row r="36" spans="1:11" ht="20.25" hidden="1" customHeight="1">
      <c r="A36" s="21"/>
      <c r="B36" s="22" t="s">
        <v>41</v>
      </c>
      <c r="C36" s="36" t="s">
        <v>42</v>
      </c>
      <c r="D36" s="37"/>
      <c r="E36" s="39"/>
      <c r="H36" s="16">
        <f>+I36+J36</f>
        <v>1900</v>
      </c>
      <c r="I36" s="39"/>
      <c r="J36" s="40">
        <v>1900</v>
      </c>
      <c r="K36" s="3"/>
    </row>
    <row r="37" spans="1:11" s="46" customFormat="1" ht="22.15" customHeight="1">
      <c r="A37" s="44">
        <v>505</v>
      </c>
      <c r="B37" s="45"/>
      <c r="C37" s="33" t="s">
        <v>44</v>
      </c>
      <c r="D37" s="34"/>
      <c r="E37" s="42">
        <f>+E38+E39+E40</f>
        <v>59308</v>
      </c>
      <c r="H37" s="47">
        <f>+I37+J37</f>
        <v>48868</v>
      </c>
      <c r="I37" s="39">
        <f>SUM(I38:I40)</f>
        <v>47818</v>
      </c>
      <c r="J37" s="39">
        <f>SUM(J38:J40)</f>
        <v>1050</v>
      </c>
      <c r="K37" s="48"/>
    </row>
    <row r="38" spans="1:11" ht="22.15" customHeight="1">
      <c r="A38" s="21"/>
      <c r="B38" s="22" t="s">
        <v>10</v>
      </c>
      <c r="C38" s="35" t="s">
        <v>45</v>
      </c>
      <c r="D38" s="35"/>
      <c r="E38" s="39">
        <f>41305+930</f>
        <v>42235</v>
      </c>
      <c r="H38" s="16">
        <f>+I38+J38</f>
        <v>43676</v>
      </c>
      <c r="I38" s="40">
        <f>35456+8100+120</f>
        <v>43676</v>
      </c>
      <c r="J38" s="39"/>
      <c r="K38" s="3"/>
    </row>
    <row r="39" spans="1:11" ht="22.15" customHeight="1">
      <c r="A39" s="21"/>
      <c r="B39" s="22" t="s">
        <v>12</v>
      </c>
      <c r="C39" s="35" t="s">
        <v>46</v>
      </c>
      <c r="D39" s="35"/>
      <c r="E39" s="39">
        <f>5356-930</f>
        <v>4426</v>
      </c>
      <c r="H39" s="16">
        <f>+I39+J39</f>
        <v>3200</v>
      </c>
      <c r="I39" s="40">
        <f>4078-942+64</f>
        <v>3200</v>
      </c>
      <c r="J39" s="39"/>
      <c r="K39" s="3"/>
    </row>
    <row r="40" spans="1:11" ht="22.15" customHeight="1">
      <c r="A40" s="21"/>
      <c r="B40" s="22" t="s">
        <v>41</v>
      </c>
      <c r="C40" s="35" t="s">
        <v>47</v>
      </c>
      <c r="D40" s="35"/>
      <c r="E40" s="39">
        <v>12647</v>
      </c>
      <c r="H40" s="16">
        <f>+I40+J40</f>
        <v>1992</v>
      </c>
      <c r="I40" s="40">
        <v>942</v>
      </c>
      <c r="J40" s="40">
        <f>1050</f>
        <v>1050</v>
      </c>
      <c r="K40" s="3"/>
    </row>
    <row r="41" spans="1:11" s="49" customFormat="1" ht="20.25" hidden="1" customHeight="1">
      <c r="A41" s="9">
        <v>506</v>
      </c>
      <c r="B41" s="41"/>
      <c r="C41" s="33" t="s">
        <v>48</v>
      </c>
      <c r="D41" s="34"/>
      <c r="E41" s="42">
        <f t="shared" si="1"/>
        <v>0</v>
      </c>
      <c r="I41" s="42">
        <f>SUM(I42:I43)</f>
        <v>0</v>
      </c>
      <c r="J41" s="42">
        <f>SUM(J42:J43)</f>
        <v>0</v>
      </c>
    </row>
    <row r="42" spans="1:11" ht="20.25" hidden="1" customHeight="1">
      <c r="A42" s="21"/>
      <c r="B42" s="22" t="s">
        <v>10</v>
      </c>
      <c r="C42" s="36" t="s">
        <v>49</v>
      </c>
      <c r="D42" s="37"/>
      <c r="E42" s="39">
        <f t="shared" si="1"/>
        <v>0</v>
      </c>
      <c r="I42" s="39"/>
      <c r="J42" s="39"/>
      <c r="K42" s="3"/>
    </row>
    <row r="43" spans="1:11" ht="20.25" hidden="1" customHeight="1">
      <c r="A43" s="21"/>
      <c r="B43" s="22" t="s">
        <v>12</v>
      </c>
      <c r="C43" s="36" t="s">
        <v>50</v>
      </c>
      <c r="D43" s="37"/>
      <c r="E43" s="39">
        <f t="shared" si="1"/>
        <v>0</v>
      </c>
      <c r="I43" s="39"/>
      <c r="J43" s="39"/>
      <c r="K43" s="3"/>
    </row>
    <row r="44" spans="1:11" ht="20.25" hidden="1" customHeight="1">
      <c r="A44" s="9">
        <v>507</v>
      </c>
      <c r="B44" s="41"/>
      <c r="C44" s="33" t="s">
        <v>51</v>
      </c>
      <c r="D44" s="34"/>
      <c r="E44" s="42"/>
      <c r="H44" s="16">
        <f>+I44+J44</f>
        <v>513</v>
      </c>
      <c r="I44" s="39">
        <f>SUM(I45:I47)</f>
        <v>0</v>
      </c>
      <c r="J44" s="39">
        <f>SUM(J45:J47)</f>
        <v>513</v>
      </c>
      <c r="K44" s="3"/>
    </row>
    <row r="45" spans="1:11" ht="20.25" hidden="1" customHeight="1">
      <c r="A45" s="21"/>
      <c r="B45" s="22" t="s">
        <v>10</v>
      </c>
      <c r="C45" s="36" t="s">
        <v>52</v>
      </c>
      <c r="D45" s="37"/>
      <c r="E45" s="39"/>
      <c r="H45" s="16">
        <f>+I45+J45</f>
        <v>513</v>
      </c>
      <c r="I45" s="39"/>
      <c r="J45" s="40">
        <v>513</v>
      </c>
      <c r="K45" s="3"/>
    </row>
    <row r="46" spans="1:11" ht="20.25" hidden="1" customHeight="1">
      <c r="A46" s="21"/>
      <c r="B46" s="22" t="s">
        <v>12</v>
      </c>
      <c r="C46" s="36" t="s">
        <v>53</v>
      </c>
      <c r="D46" s="37"/>
      <c r="E46" s="39">
        <f t="shared" si="1"/>
        <v>0</v>
      </c>
      <c r="I46" s="39"/>
      <c r="J46" s="39"/>
      <c r="K46" s="3"/>
    </row>
    <row r="47" spans="1:11" ht="20.25" hidden="1" customHeight="1">
      <c r="A47" s="21"/>
      <c r="B47" s="22" t="s">
        <v>41</v>
      </c>
      <c r="C47" s="36" t="s">
        <v>54</v>
      </c>
      <c r="D47" s="37"/>
      <c r="E47" s="39"/>
      <c r="H47" s="16">
        <f>+I47+J47</f>
        <v>0</v>
      </c>
      <c r="I47" s="39"/>
      <c r="J47" s="40"/>
      <c r="K47" s="3"/>
    </row>
    <row r="48" spans="1:11" s="49" customFormat="1" ht="20.25" hidden="1" customHeight="1">
      <c r="A48" s="9">
        <v>508</v>
      </c>
      <c r="B48" s="41"/>
      <c r="C48" s="33" t="s">
        <v>55</v>
      </c>
      <c r="D48" s="34"/>
      <c r="E48" s="42">
        <f t="shared" si="1"/>
        <v>0</v>
      </c>
      <c r="I48" s="42">
        <f>SUM(I49:I50)</f>
        <v>0</v>
      </c>
      <c r="J48" s="42">
        <f>SUM(J49:J50)</f>
        <v>0</v>
      </c>
    </row>
    <row r="49" spans="1:11" ht="20.25" hidden="1" customHeight="1">
      <c r="A49" s="21"/>
      <c r="B49" s="22" t="s">
        <v>10</v>
      </c>
      <c r="C49" s="36" t="s">
        <v>56</v>
      </c>
      <c r="D49" s="37"/>
      <c r="E49" s="39">
        <f t="shared" si="1"/>
        <v>0</v>
      </c>
      <c r="I49" s="39"/>
      <c r="J49" s="39"/>
      <c r="K49" s="3"/>
    </row>
    <row r="50" spans="1:11" ht="20.25" hidden="1" customHeight="1">
      <c r="A50" s="21"/>
      <c r="B50" s="22" t="s">
        <v>12</v>
      </c>
      <c r="C50" s="36" t="s">
        <v>57</v>
      </c>
      <c r="D50" s="37"/>
      <c r="E50" s="39">
        <f t="shared" si="1"/>
        <v>0</v>
      </c>
      <c r="I50" s="39"/>
      <c r="J50" s="39"/>
      <c r="K50" s="3"/>
    </row>
    <row r="51" spans="1:11" ht="22.15" customHeight="1">
      <c r="A51" s="9">
        <v>509</v>
      </c>
      <c r="B51" s="18"/>
      <c r="C51" s="19" t="s">
        <v>58</v>
      </c>
      <c r="D51" s="19"/>
      <c r="E51" s="14">
        <f>SUBTOTAL(9,E52:E56)</f>
        <v>3731.21</v>
      </c>
      <c r="H51" s="16">
        <f>+I51+J51</f>
        <v>3599</v>
      </c>
      <c r="I51" s="20">
        <f>SUM(I52:I56)</f>
        <v>3599</v>
      </c>
      <c r="J51" s="20">
        <f>SUM(J52:J56)</f>
        <v>0</v>
      </c>
    </row>
    <row r="52" spans="1:11" ht="22.15" customHeight="1">
      <c r="A52" s="21"/>
      <c r="B52" s="22" t="s">
        <v>10</v>
      </c>
      <c r="C52" s="50" t="s">
        <v>59</v>
      </c>
      <c r="D52" s="50"/>
      <c r="E52" s="20">
        <v>1515</v>
      </c>
      <c r="H52" s="16">
        <f>+I52+J52</f>
        <v>1305</v>
      </c>
      <c r="I52" s="24">
        <f>979+326</f>
        <v>1305</v>
      </c>
      <c r="J52" s="20"/>
    </row>
    <row r="53" spans="1:11" ht="20.25" hidden="1" customHeight="1">
      <c r="A53" s="21"/>
      <c r="B53" s="22" t="s">
        <v>12</v>
      </c>
      <c r="C53" s="50" t="s">
        <v>60</v>
      </c>
      <c r="D53" s="50"/>
      <c r="E53" s="20">
        <f t="shared" si="1"/>
        <v>0</v>
      </c>
      <c r="I53" s="20"/>
      <c r="J53" s="20"/>
    </row>
    <row r="54" spans="1:11" ht="20.25" hidden="1" customHeight="1">
      <c r="A54" s="21"/>
      <c r="B54" s="22" t="s">
        <v>14</v>
      </c>
      <c r="C54" s="50" t="s">
        <v>61</v>
      </c>
      <c r="D54" s="50"/>
      <c r="E54" s="20">
        <f t="shared" si="1"/>
        <v>0</v>
      </c>
      <c r="I54" s="20"/>
      <c r="J54" s="20"/>
    </row>
    <row r="55" spans="1:11" ht="22.15" customHeight="1">
      <c r="A55" s="21"/>
      <c r="B55" s="22" t="s">
        <v>23</v>
      </c>
      <c r="C55" s="50" t="s">
        <v>62</v>
      </c>
      <c r="D55" s="50"/>
      <c r="E55" s="20">
        <v>1863.52</v>
      </c>
      <c r="H55" s="16">
        <f>+I55+J55</f>
        <v>1842</v>
      </c>
      <c r="I55" s="24">
        <v>1842</v>
      </c>
      <c r="J55" s="20"/>
    </row>
    <row r="56" spans="1:11" ht="21.75" customHeight="1">
      <c r="A56" s="21"/>
      <c r="B56" s="22" t="s">
        <v>41</v>
      </c>
      <c r="C56" s="50" t="s">
        <v>63</v>
      </c>
      <c r="D56" s="50"/>
      <c r="E56" s="20">
        <v>352.69</v>
      </c>
      <c r="H56" s="16">
        <f>+I56+J56</f>
        <v>452</v>
      </c>
      <c r="I56" s="24">
        <v>452</v>
      </c>
      <c r="J56" s="20"/>
    </row>
    <row r="57" spans="1:11" ht="20.25" hidden="1" customHeight="1">
      <c r="A57" s="9">
        <v>510</v>
      </c>
      <c r="B57" s="41"/>
      <c r="C57" s="33" t="s">
        <v>64</v>
      </c>
      <c r="D57" s="34"/>
      <c r="E57" s="42"/>
      <c r="H57" s="16">
        <f>+I57+J57</f>
        <v>8000</v>
      </c>
      <c r="I57" s="39">
        <f>SUM(I58:I59)</f>
        <v>0</v>
      </c>
      <c r="J57" s="39">
        <f>SUM(J58:J59)</f>
        <v>8000</v>
      </c>
    </row>
    <row r="58" spans="1:11" ht="20.25" hidden="1" customHeight="1">
      <c r="A58" s="21"/>
      <c r="B58" s="22" t="s">
        <v>12</v>
      </c>
      <c r="C58" s="36" t="s">
        <v>65</v>
      </c>
      <c r="D58" s="37"/>
      <c r="E58" s="39"/>
      <c r="H58" s="16">
        <f>+I58+J58</f>
        <v>8000</v>
      </c>
      <c r="I58" s="39"/>
      <c r="J58" s="40">
        <v>8000</v>
      </c>
    </row>
    <row r="59" spans="1:11" ht="20.25" hidden="1" customHeight="1">
      <c r="A59" s="21"/>
      <c r="B59" s="22" t="s">
        <v>14</v>
      </c>
      <c r="C59" s="36" t="s">
        <v>66</v>
      </c>
      <c r="D59" s="37"/>
      <c r="E59" s="39">
        <f t="shared" si="1"/>
        <v>0</v>
      </c>
      <c r="I59" s="39"/>
      <c r="J59" s="39"/>
    </row>
    <row r="60" spans="1:11" ht="22.15" customHeight="1">
      <c r="A60" s="9">
        <v>511</v>
      </c>
      <c r="B60" s="41"/>
      <c r="C60" s="33" t="s">
        <v>67</v>
      </c>
      <c r="D60" s="34"/>
      <c r="E60" s="42">
        <f>+E61</f>
        <v>5856</v>
      </c>
      <c r="H60" s="16">
        <f>+I60+J60</f>
        <v>5777</v>
      </c>
      <c r="I60" s="39">
        <f>SUM(I61:I63)</f>
        <v>0</v>
      </c>
      <c r="J60" s="39">
        <f>SUM(J61:J63)</f>
        <v>5777</v>
      </c>
    </row>
    <row r="61" spans="1:11" ht="22.15" customHeight="1">
      <c r="A61" s="21"/>
      <c r="B61" s="22" t="s">
        <v>10</v>
      </c>
      <c r="C61" s="36" t="s">
        <v>68</v>
      </c>
      <c r="D61" s="37"/>
      <c r="E61" s="39">
        <v>5856</v>
      </c>
      <c r="H61" s="16">
        <f>+I61+J61</f>
        <v>5777</v>
      </c>
      <c r="I61" s="39"/>
      <c r="J61" s="40">
        <v>5777</v>
      </c>
    </row>
    <row r="62" spans="1:11" ht="20.25" hidden="1" customHeight="1">
      <c r="A62" s="21"/>
      <c r="B62" s="22" t="s">
        <v>12</v>
      </c>
      <c r="C62" s="36" t="s">
        <v>69</v>
      </c>
      <c r="D62" s="37"/>
      <c r="E62" s="39">
        <f t="shared" si="1"/>
        <v>0</v>
      </c>
      <c r="I62" s="39"/>
      <c r="J62" s="39"/>
    </row>
    <row r="63" spans="1:11" ht="20.25" hidden="1" customHeight="1">
      <c r="A63" s="21"/>
      <c r="B63" s="22" t="s">
        <v>14</v>
      </c>
      <c r="C63" s="36" t="s">
        <v>70</v>
      </c>
      <c r="D63" s="37"/>
      <c r="E63" s="39">
        <f t="shared" si="1"/>
        <v>0</v>
      </c>
      <c r="I63" s="39"/>
      <c r="J63" s="39"/>
    </row>
    <row r="64" spans="1:11" ht="20.25" hidden="1" customHeight="1">
      <c r="A64" s="21"/>
      <c r="B64" s="22" t="s">
        <v>21</v>
      </c>
      <c r="C64" s="36" t="s">
        <v>71</v>
      </c>
      <c r="D64" s="37"/>
      <c r="E64" s="39">
        <f t="shared" si="1"/>
        <v>0</v>
      </c>
      <c r="I64" s="39"/>
      <c r="J64" s="39"/>
    </row>
    <row r="65" spans="1:10" s="49" customFormat="1" ht="22.15" customHeight="1">
      <c r="A65" s="9">
        <v>512</v>
      </c>
      <c r="B65" s="41"/>
      <c r="C65" s="33" t="s">
        <v>72</v>
      </c>
      <c r="D65" s="34"/>
      <c r="E65" s="42">
        <f>+E66+E67</f>
        <v>5600</v>
      </c>
      <c r="I65" s="42">
        <f>SUM(I66:I67)</f>
        <v>0</v>
      </c>
      <c r="J65" s="42">
        <f>SUM(J66:J67)</f>
        <v>0</v>
      </c>
    </row>
    <row r="66" spans="1:10" ht="22.15" customHeight="1">
      <c r="A66" s="21"/>
      <c r="B66" s="22" t="s">
        <v>10</v>
      </c>
      <c r="C66" s="36" t="s">
        <v>73</v>
      </c>
      <c r="D66" s="37"/>
      <c r="E66" s="39">
        <v>5600</v>
      </c>
      <c r="I66" s="39"/>
      <c r="J66" s="39"/>
    </row>
    <row r="67" spans="1:10" ht="20.25" hidden="1" customHeight="1">
      <c r="A67" s="21"/>
      <c r="B67" s="22" t="s">
        <v>12</v>
      </c>
      <c r="C67" s="36" t="s">
        <v>74</v>
      </c>
      <c r="D67" s="37"/>
      <c r="E67" s="39">
        <f t="shared" si="1"/>
        <v>0</v>
      </c>
      <c r="I67" s="39"/>
      <c r="J67" s="39"/>
    </row>
    <row r="68" spans="1:10" ht="20.25" hidden="1" customHeight="1">
      <c r="A68" s="9">
        <v>513</v>
      </c>
      <c r="B68" s="41"/>
      <c r="C68" s="33" t="s">
        <v>75</v>
      </c>
      <c r="D68" s="34"/>
      <c r="E68" s="42">
        <f t="shared" si="1"/>
        <v>0</v>
      </c>
      <c r="I68" s="39">
        <f>SUM(I69:I72)</f>
        <v>0</v>
      </c>
      <c r="J68" s="39">
        <f>SUM(J69:J72)</f>
        <v>0</v>
      </c>
    </row>
    <row r="69" spans="1:10" ht="20.25" hidden="1" customHeight="1">
      <c r="A69" s="21"/>
      <c r="B69" s="22" t="s">
        <v>10</v>
      </c>
      <c r="C69" s="36" t="s">
        <v>76</v>
      </c>
      <c r="D69" s="37"/>
      <c r="E69" s="39">
        <f t="shared" si="1"/>
        <v>0</v>
      </c>
      <c r="I69" s="39"/>
      <c r="J69" s="39"/>
    </row>
    <row r="70" spans="1:10" ht="20.25" hidden="1" customHeight="1">
      <c r="A70" s="21"/>
      <c r="B70" s="22" t="s">
        <v>12</v>
      </c>
      <c r="C70" s="36" t="s">
        <v>77</v>
      </c>
      <c r="D70" s="37"/>
      <c r="E70" s="39">
        <f t="shared" si="1"/>
        <v>0</v>
      </c>
      <c r="I70" s="39"/>
      <c r="J70" s="39"/>
    </row>
    <row r="71" spans="1:10" ht="20.25" hidden="1" customHeight="1">
      <c r="A71" s="21"/>
      <c r="B71" s="22" t="s">
        <v>14</v>
      </c>
      <c r="C71" s="51" t="s">
        <v>78</v>
      </c>
      <c r="D71" s="52"/>
      <c r="E71" s="39">
        <f t="shared" si="1"/>
        <v>0</v>
      </c>
      <c r="I71" s="39"/>
      <c r="J71" s="39"/>
    </row>
    <row r="72" spans="1:10" ht="20.25" hidden="1" customHeight="1">
      <c r="A72" s="21"/>
      <c r="B72" s="22" t="s">
        <v>21</v>
      </c>
      <c r="C72" s="51" t="s">
        <v>79</v>
      </c>
      <c r="D72" s="52"/>
      <c r="E72" s="39">
        <f t="shared" si="1"/>
        <v>0</v>
      </c>
      <c r="I72" s="39"/>
      <c r="J72" s="39"/>
    </row>
    <row r="73" spans="1:10" ht="22.15" customHeight="1">
      <c r="A73" s="9">
        <v>514</v>
      </c>
      <c r="B73" s="41"/>
      <c r="C73" s="33" t="s">
        <v>80</v>
      </c>
      <c r="D73" s="34"/>
      <c r="E73" s="42">
        <f>+E74+E75</f>
        <v>1500</v>
      </c>
      <c r="H73" s="16">
        <f>+I73+J73</f>
        <v>2800</v>
      </c>
      <c r="I73" s="39">
        <f>SUM(I74:I75)</f>
        <v>1300</v>
      </c>
      <c r="J73" s="39">
        <f>SUM(J74:J75)</f>
        <v>1500</v>
      </c>
    </row>
    <row r="74" spans="1:10" ht="22.15" customHeight="1">
      <c r="A74" s="21"/>
      <c r="B74" s="22" t="s">
        <v>10</v>
      </c>
      <c r="C74" s="51" t="s">
        <v>81</v>
      </c>
      <c r="D74" s="52"/>
      <c r="E74" s="39">
        <v>1500</v>
      </c>
      <c r="H74" s="16">
        <f>+I74+J74</f>
        <v>1500</v>
      </c>
      <c r="I74" s="39"/>
      <c r="J74" s="40">
        <v>1500</v>
      </c>
    </row>
    <row r="75" spans="1:10" ht="20.25" hidden="1" customHeight="1">
      <c r="A75" s="21"/>
      <c r="B75" s="22" t="s">
        <v>12</v>
      </c>
      <c r="C75" s="51" t="s">
        <v>82</v>
      </c>
      <c r="D75" s="52"/>
      <c r="E75" s="39"/>
      <c r="H75" s="16">
        <f>+I75+J75</f>
        <v>1300</v>
      </c>
      <c r="I75" s="40">
        <f>3300-2000</f>
        <v>1300</v>
      </c>
      <c r="J75" s="39"/>
    </row>
    <row r="76" spans="1:10" ht="22.15" customHeight="1">
      <c r="A76" s="9">
        <v>599</v>
      </c>
      <c r="B76" s="41"/>
      <c r="C76" s="33" t="s">
        <v>83</v>
      </c>
      <c r="D76" s="34"/>
      <c r="E76" s="42">
        <f>+E80</f>
        <v>7600</v>
      </c>
      <c r="H76" s="16">
        <f>+I76+J76</f>
        <v>1800</v>
      </c>
      <c r="I76" s="39">
        <f>SUM(I77:I80)</f>
        <v>0</v>
      </c>
      <c r="J76" s="39">
        <f>SUM(J77:J80)</f>
        <v>1800</v>
      </c>
    </row>
    <row r="77" spans="1:10" ht="20.25" hidden="1" customHeight="1">
      <c r="A77" s="43"/>
      <c r="B77" s="22" t="s">
        <v>25</v>
      </c>
      <c r="C77" s="51" t="s">
        <v>84</v>
      </c>
      <c r="D77" s="52"/>
      <c r="E77" s="39">
        <f t="shared" si="1"/>
        <v>0</v>
      </c>
      <c r="I77" s="39"/>
      <c r="J77" s="39"/>
    </row>
    <row r="78" spans="1:10" ht="20.25" hidden="1" customHeight="1">
      <c r="A78" s="43"/>
      <c r="B78" s="22" t="s">
        <v>27</v>
      </c>
      <c r="C78" s="36" t="s">
        <v>85</v>
      </c>
      <c r="D78" s="37"/>
      <c r="E78" s="39">
        <f t="shared" si="1"/>
        <v>0</v>
      </c>
      <c r="I78" s="39"/>
      <c r="J78" s="39"/>
    </row>
    <row r="79" spans="1:10" ht="20.25" hidden="1" customHeight="1">
      <c r="A79" s="21"/>
      <c r="B79" s="22" t="s">
        <v>29</v>
      </c>
      <c r="C79" s="53" t="s">
        <v>86</v>
      </c>
      <c r="D79" s="54"/>
      <c r="E79" s="39">
        <f t="shared" ref="E79:E88" si="2">+I79+J79</f>
        <v>0</v>
      </c>
      <c r="I79" s="39"/>
      <c r="J79" s="39"/>
    </row>
    <row r="80" spans="1:10" ht="22.15" customHeight="1">
      <c r="A80" s="21"/>
      <c r="B80" s="22" t="s">
        <v>41</v>
      </c>
      <c r="C80" s="36" t="s">
        <v>83</v>
      </c>
      <c r="D80" s="37"/>
      <c r="E80" s="39">
        <v>7600</v>
      </c>
      <c r="H80" s="16">
        <f>+I80+J80</f>
        <v>1800</v>
      </c>
      <c r="I80" s="39"/>
      <c r="J80" s="39">
        <f>1400+1300+800+800-2500</f>
        <v>1800</v>
      </c>
    </row>
    <row r="81" ht="22.15" customHeight="1"/>
    <row r="82" ht="22.15" customHeight="1"/>
    <row r="83" ht="22.15" customHeight="1"/>
    <row r="84" ht="22.15" customHeight="1"/>
    <row r="85" ht="22.15" customHeight="1"/>
    <row r="86" ht="22.15" customHeight="1"/>
    <row r="87" ht="22.15" customHeight="1"/>
    <row r="88" ht="22.15" customHeight="1"/>
    <row r="89" ht="22.15" customHeight="1"/>
    <row r="90" ht="22.15" customHeight="1"/>
    <row r="91" ht="22.15" customHeight="1"/>
    <row r="92" ht="22.15" customHeight="1"/>
    <row r="93" ht="22.15" customHeight="1"/>
    <row r="94" ht="22.15" customHeight="1"/>
    <row r="95" ht="22.15" customHeight="1"/>
    <row r="96" ht="22.15" customHeight="1"/>
    <row r="97" ht="22.15" customHeight="1"/>
    <row r="98" ht="22.15" customHeight="1"/>
    <row r="99" ht="22.15" customHeight="1"/>
    <row r="100" ht="22.15" customHeight="1"/>
    <row r="101" ht="22.15" customHeight="1"/>
    <row r="102" ht="22.15" customHeight="1"/>
    <row r="103" ht="22.15" customHeight="1"/>
    <row r="104" ht="22.15" customHeight="1"/>
    <row r="105" ht="22.15" customHeight="1"/>
    <row r="106" ht="22.15" customHeight="1"/>
    <row r="107" ht="22.15" customHeight="1"/>
    <row r="108" ht="22.15" customHeight="1"/>
    <row r="109" ht="22.15" customHeight="1"/>
    <row r="110" ht="22.15" customHeight="1"/>
    <row r="111" ht="22.15" customHeight="1"/>
    <row r="112" ht="22.15" customHeight="1"/>
    <row r="113" ht="22.15" customHeight="1"/>
    <row r="114" ht="22.15" customHeight="1"/>
    <row r="115" ht="22.15" customHeight="1"/>
    <row r="116" ht="22.15" customHeight="1"/>
    <row r="117" ht="22.15" customHeight="1"/>
    <row r="118" ht="22.15" customHeight="1"/>
    <row r="119" ht="22.15" customHeight="1"/>
    <row r="120" ht="22.15" customHeight="1"/>
    <row r="121" ht="22.15" customHeight="1"/>
    <row r="122" ht="22.15" customHeight="1"/>
    <row r="123" ht="22.15" customHeight="1"/>
    <row r="124" ht="22.15" customHeight="1"/>
    <row r="125" ht="22.15" customHeight="1"/>
    <row r="126" ht="22.15" customHeight="1"/>
    <row r="127" ht="22.15" customHeight="1"/>
    <row r="128" ht="22.15" customHeight="1"/>
    <row r="129" ht="22.15" customHeight="1"/>
    <row r="130" ht="22.15" customHeight="1"/>
    <row r="131" ht="22.15" customHeight="1"/>
    <row r="132" ht="22.15" customHeight="1"/>
    <row r="133" ht="22.15" customHeight="1"/>
    <row r="134" ht="22.15" customHeight="1"/>
    <row r="135" ht="22.15" customHeight="1"/>
    <row r="136" ht="22.15" customHeight="1"/>
    <row r="137" ht="22.15" customHeight="1"/>
    <row r="138" ht="22.15" customHeight="1"/>
    <row r="139" ht="22.15" customHeight="1"/>
    <row r="140" ht="22.15" customHeight="1"/>
    <row r="141" ht="22.15" customHeight="1"/>
    <row r="142" ht="22.15" customHeight="1"/>
    <row r="143" ht="22.15" customHeight="1"/>
    <row r="144" ht="22.15" customHeight="1"/>
    <row r="145" ht="22.15" customHeight="1"/>
    <row r="146" ht="22.15" customHeight="1"/>
    <row r="147" ht="22.15" customHeight="1"/>
    <row r="148" ht="22.15" customHeight="1"/>
    <row r="149" ht="22.15" customHeight="1"/>
    <row r="150" ht="22.15" customHeight="1"/>
    <row r="151" ht="22.15" customHeight="1"/>
    <row r="152" ht="22.15" customHeight="1"/>
    <row r="153" ht="22.15" customHeight="1"/>
    <row r="154" ht="22.15" customHeight="1"/>
    <row r="155" ht="22.15" customHeight="1"/>
    <row r="156" ht="22.15" customHeight="1"/>
    <row r="157" ht="22.15" customHeight="1"/>
    <row r="158" ht="22.15" customHeight="1"/>
    <row r="159" ht="22.15" customHeight="1"/>
    <row r="160" ht="22.15" customHeight="1"/>
    <row r="161" ht="22.15" customHeight="1"/>
    <row r="162" ht="22.15" customHeight="1"/>
    <row r="163" ht="22.15" customHeight="1"/>
    <row r="164" ht="22.15" customHeight="1"/>
    <row r="165" ht="22.15" customHeight="1"/>
    <row r="166" ht="22.15" customHeight="1"/>
    <row r="167" ht="22.15" customHeight="1"/>
    <row r="168" ht="22.15" customHeight="1"/>
    <row r="169" ht="22.15" customHeight="1"/>
    <row r="170" ht="22.15" customHeight="1"/>
    <row r="171" ht="22.15" customHeight="1"/>
    <row r="172" ht="22.15" customHeight="1"/>
    <row r="173" ht="22.15" customHeight="1"/>
    <row r="174" ht="22.15" customHeight="1"/>
    <row r="175" ht="22.15" customHeight="1"/>
    <row r="176" ht="22.15" customHeight="1"/>
    <row r="177" ht="22.15" customHeight="1"/>
    <row r="178" ht="22.15" customHeight="1"/>
    <row r="179" ht="22.15" customHeight="1"/>
    <row r="180" ht="22.15" customHeight="1"/>
    <row r="181" ht="22.15" customHeight="1"/>
    <row r="182" ht="22.15" customHeight="1"/>
    <row r="183" ht="22.15" customHeight="1"/>
    <row r="184" ht="22.15" customHeight="1"/>
    <row r="185" ht="22.15" customHeight="1"/>
    <row r="186" ht="22.15" customHeight="1"/>
    <row r="187" ht="22.15" customHeight="1"/>
    <row r="188" ht="22.15" customHeight="1"/>
    <row r="189" ht="22.15" customHeight="1"/>
    <row r="190" ht="22.15" customHeight="1"/>
    <row r="191" ht="22.15" customHeight="1"/>
    <row r="192" ht="22.15" customHeight="1"/>
    <row r="193" ht="22.15" customHeight="1"/>
    <row r="194" ht="22.15" customHeight="1"/>
    <row r="195" ht="22.15" customHeight="1"/>
    <row r="196" ht="22.15" customHeight="1"/>
    <row r="197" ht="22.15" customHeight="1"/>
    <row r="198" ht="22.15" customHeight="1"/>
    <row r="199" ht="22.15" customHeight="1"/>
    <row r="200" ht="22.15" customHeight="1"/>
    <row r="201" ht="22.15" customHeight="1"/>
    <row r="202" ht="22.15" customHeight="1"/>
    <row r="203" ht="22.15" customHeight="1"/>
    <row r="204" ht="22.15" customHeight="1"/>
    <row r="205" ht="22.15" customHeight="1"/>
    <row r="206" ht="22.15" customHeight="1"/>
    <row r="207" ht="22.15" customHeight="1"/>
    <row r="208" ht="22.15" customHeight="1"/>
    <row r="209" ht="22.15" customHeight="1"/>
    <row r="210" ht="22.15" customHeight="1"/>
    <row r="211" ht="22.15" customHeight="1"/>
    <row r="212" ht="22.15" customHeight="1"/>
    <row r="213" ht="22.15" customHeight="1"/>
    <row r="214" ht="22.15" customHeight="1"/>
    <row r="215" ht="22.15" customHeight="1"/>
    <row r="216" ht="22.15" customHeight="1"/>
    <row r="217" ht="22.15" customHeight="1"/>
    <row r="218" ht="22.15" customHeight="1"/>
    <row r="219" ht="22.15" customHeight="1"/>
    <row r="220" ht="22.15" customHeight="1"/>
    <row r="221" ht="22.15" customHeight="1"/>
    <row r="222" ht="22.15" customHeight="1"/>
    <row r="223" ht="22.15" customHeight="1"/>
    <row r="224" ht="22.15" customHeight="1"/>
    <row r="225" ht="22.15" customHeight="1"/>
    <row r="226" ht="22.15" customHeight="1"/>
    <row r="227" ht="22.15" customHeight="1"/>
    <row r="228" ht="22.15" customHeight="1"/>
    <row r="229" ht="22.15" customHeight="1"/>
    <row r="230" ht="22.15" customHeight="1"/>
    <row r="231" ht="22.15" customHeight="1"/>
    <row r="232" ht="22.15" customHeight="1"/>
    <row r="233" ht="22.15" customHeight="1"/>
    <row r="234" ht="22.15" customHeight="1"/>
    <row r="235" ht="22.15" customHeight="1"/>
    <row r="236" ht="22.15" customHeight="1"/>
    <row r="237" ht="22.15" customHeight="1"/>
    <row r="238" ht="22.15" customHeight="1"/>
    <row r="239" ht="22.15" customHeight="1"/>
    <row r="240" ht="22.15" customHeight="1"/>
    <row r="241" ht="22.15" customHeight="1"/>
    <row r="242" ht="22.15" customHeight="1"/>
    <row r="243" ht="22.15" customHeight="1"/>
    <row r="244" ht="22.15" customHeight="1"/>
    <row r="245" ht="22.15" customHeight="1"/>
    <row r="246" ht="22.15" customHeight="1"/>
    <row r="247" ht="22.15" customHeight="1"/>
    <row r="248" ht="22.15" customHeight="1"/>
    <row r="249" ht="22.15" customHeight="1"/>
    <row r="250" ht="22.15" customHeight="1"/>
    <row r="251" ht="22.15" customHeight="1"/>
    <row r="252" ht="22.15" customHeight="1"/>
    <row r="253" ht="22.15" customHeight="1"/>
    <row r="254" ht="22.15" customHeight="1"/>
    <row r="255" ht="22.15" customHeight="1"/>
    <row r="256" ht="22.15" customHeight="1"/>
    <row r="257" ht="22.15" customHeight="1"/>
    <row r="258" ht="22.15" customHeight="1"/>
    <row r="259" ht="22.15" customHeight="1"/>
    <row r="260" ht="22.15" customHeight="1"/>
    <row r="261" ht="22.15" customHeight="1"/>
    <row r="262" ht="22.15" customHeight="1"/>
    <row r="263" ht="22.15" customHeight="1"/>
    <row r="264" ht="22.15" customHeight="1"/>
    <row r="265" ht="22.15" customHeight="1"/>
    <row r="266" ht="22.15" customHeight="1"/>
    <row r="267" ht="22.15" customHeight="1"/>
    <row r="268" ht="22.15" customHeight="1"/>
    <row r="269" ht="22.15" customHeight="1"/>
    <row r="270" ht="22.15" customHeight="1"/>
    <row r="271" ht="22.15" customHeight="1"/>
    <row r="272" ht="22.15" customHeight="1"/>
    <row r="273" ht="22.15" customHeight="1"/>
    <row r="274" ht="22.15" customHeight="1"/>
    <row r="275" ht="22.15" customHeight="1"/>
    <row r="276" ht="22.15" customHeight="1"/>
    <row r="277" ht="22.15" customHeight="1"/>
    <row r="278" ht="22.15" customHeight="1"/>
    <row r="279" ht="22.15" customHeight="1"/>
    <row r="280" ht="22.15" customHeight="1"/>
    <row r="281" ht="22.15" customHeight="1"/>
    <row r="282" ht="22.15" customHeight="1"/>
    <row r="283" ht="22.15" customHeight="1"/>
    <row r="284" ht="22.15" customHeight="1"/>
    <row r="285" ht="22.15" customHeight="1"/>
    <row r="286" ht="22.15" customHeight="1"/>
    <row r="287" ht="22.15" customHeight="1"/>
    <row r="288" ht="22.15" customHeight="1"/>
    <row r="289" ht="22.15" customHeight="1"/>
    <row r="290" ht="22.15" customHeight="1"/>
    <row r="291" ht="22.15" customHeight="1"/>
    <row r="292" ht="22.15" customHeight="1"/>
    <row r="293" ht="22.15" customHeight="1"/>
    <row r="294" ht="22.15" customHeight="1"/>
    <row r="295" ht="22.15" customHeight="1"/>
    <row r="296" ht="22.15" customHeight="1"/>
    <row r="297" ht="22.15" customHeight="1"/>
    <row r="298" ht="22.15" customHeight="1"/>
    <row r="299" ht="22.15" customHeight="1"/>
    <row r="300" ht="22.15" customHeight="1"/>
    <row r="301" ht="22.15" customHeight="1"/>
    <row r="302" ht="22.15" customHeight="1"/>
    <row r="303" ht="22.15" customHeight="1"/>
    <row r="304" ht="22.15" customHeight="1"/>
    <row r="305" ht="22.15" customHeight="1"/>
    <row r="306" ht="22.15" customHeight="1"/>
    <row r="307" ht="22.15" customHeight="1"/>
    <row r="308" ht="22.15" customHeight="1"/>
    <row r="309" ht="22.15" customHeight="1"/>
    <row r="310" ht="22.15" customHeight="1"/>
    <row r="311" ht="22.15" customHeight="1"/>
    <row r="312" ht="22.15" customHeight="1"/>
    <row r="313" ht="22.15" customHeight="1"/>
    <row r="314" ht="22.15" customHeight="1"/>
    <row r="315" ht="22.15" customHeight="1"/>
    <row r="316" ht="22.15" customHeight="1"/>
    <row r="317" ht="22.15" customHeight="1"/>
    <row r="318" ht="22.15" customHeight="1"/>
    <row r="319" ht="22.15" customHeight="1"/>
    <row r="320" ht="22.15" customHeight="1"/>
    <row r="321" ht="22.15" customHeight="1"/>
    <row r="322" ht="22.15" customHeight="1"/>
    <row r="323" ht="22.15" customHeight="1"/>
    <row r="324" ht="22.15" customHeight="1"/>
    <row r="325" ht="22.15" customHeight="1"/>
    <row r="326" ht="22.15" customHeight="1"/>
    <row r="327" ht="22.15" customHeight="1"/>
    <row r="328" ht="22.15" customHeight="1"/>
    <row r="329" ht="22.15" customHeight="1"/>
    <row r="330" ht="22.15" customHeight="1"/>
    <row r="331" ht="22.15" customHeight="1"/>
    <row r="332" ht="22.15" customHeight="1"/>
    <row r="333" ht="22.15" customHeight="1"/>
    <row r="334" ht="22.15" customHeight="1"/>
    <row r="335" ht="22.15" customHeight="1"/>
    <row r="336" ht="22.15" customHeight="1"/>
    <row r="337" ht="22.15" customHeight="1"/>
  </sheetData>
  <mergeCells count="74">
    <mergeCell ref="C79:D79"/>
    <mergeCell ref="C80:D80"/>
    <mergeCell ref="C68:D68"/>
    <mergeCell ref="C69:D69"/>
    <mergeCell ref="C70:D70"/>
    <mergeCell ref="C73:D73"/>
    <mergeCell ref="C76:D76"/>
    <mergeCell ref="C78:D78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C12:D12"/>
    <mergeCell ref="C13:D13"/>
    <mergeCell ref="C14:D14"/>
    <mergeCell ref="C16:D16"/>
    <mergeCell ref="C17:D17"/>
    <mergeCell ref="C18:D18"/>
    <mergeCell ref="J3:J4"/>
    <mergeCell ref="A5:D5"/>
    <mergeCell ref="C6:D6"/>
    <mergeCell ref="C8:D8"/>
    <mergeCell ref="C9:D9"/>
    <mergeCell ref="C11:D11"/>
    <mergeCell ref="A1:E1"/>
    <mergeCell ref="D2:E2"/>
    <mergeCell ref="A3:B3"/>
    <mergeCell ref="C3:D4"/>
    <mergeCell ref="E3:E4"/>
    <mergeCell ref="I3:I4"/>
  </mergeCells>
  <phoneticPr fontId="3" type="noConversion"/>
  <printOptions horizontalCentered="1"/>
  <pageMargins left="0.98425196850393715" right="0.78740157480314965" top="0.39370078740157483" bottom="0.62992125984251968" header="0.31496062992125984" footer="0.39370078740157483"/>
  <pageSetup paperSize="9" firstPageNumber="34" orientation="portrait" useFirstPageNumber="1"/>
  <headerFooter alignWithMargins="0"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支出经济分类</vt:lpstr>
      <vt:lpstr>支出经济分类!Print_Area</vt:lpstr>
      <vt:lpstr>支出经济分类!Print_Titles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2023-03-01T03:36:37Z</dcterms:created>
  <dcterms:modified xsi:type="dcterms:W3CDTF">2023-03-01T03:37:09Z</dcterms:modified>
</cp:coreProperties>
</file>