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05" windowHeight="2010" activeTab="0"/>
  </bookViews>
  <sheets>
    <sheet name="本级收入" sheetId="1" r:id="rId1"/>
    <sheet name="本级支出" sheetId="2" r:id="rId2"/>
    <sheet name="本级支出明细" sheetId="3" r:id="rId3"/>
    <sheet name="本级平衡" sheetId="4" r:id="rId4"/>
    <sheet name="支出经济分类" sheetId="5" r:id="rId5"/>
    <sheet name="政府性基金预算收入" sheetId="6" r:id="rId6"/>
    <sheet name="政府性基金预算支出" sheetId="7" r:id="rId7"/>
    <sheet name="三公经费预算" sheetId="8" r:id="rId8"/>
    <sheet name="平衡简表201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3P" localSheetId="3">#REF!</definedName>
    <definedName name="_13P" localSheetId="0">#REF!</definedName>
    <definedName name="_13P" localSheetId="1">#REF!</definedName>
    <definedName name="_13P" localSheetId="8">#REF!</definedName>
    <definedName name="_13P">#REF!</definedName>
    <definedName name="_4P" localSheetId="3">#REF!</definedName>
    <definedName name="_4P" localSheetId="0">#REF!</definedName>
    <definedName name="_4P" localSheetId="1">#REF!</definedName>
    <definedName name="_4P" localSheetId="8">#REF!</definedName>
    <definedName name="_4P">#REF!</definedName>
    <definedName name="_Fill" hidden="1">#REF!</definedName>
    <definedName name="_xlnm._FilterDatabase" localSheetId="2" hidden="1">'本级支出明细'!$A$4:$D$160</definedName>
    <definedName name="_Order1" hidden="1">255</definedName>
    <definedName name="_Order2" hidden="1">255</definedName>
    <definedName name="A1_" localSheetId="3">#REF!</definedName>
    <definedName name="A1_" localSheetId="0">#REF!</definedName>
    <definedName name="A1_" localSheetId="1">#REF!</definedName>
    <definedName name="A1_" localSheetId="8">#REF!</definedName>
    <definedName name="A1_">#REF!</definedName>
    <definedName name="A2_" localSheetId="3">#REF!</definedName>
    <definedName name="A2_" localSheetId="0">#REF!</definedName>
    <definedName name="A2_" localSheetId="1">#REF!</definedName>
    <definedName name="A2_" localSheetId="8">#REF!</definedName>
    <definedName name="A2_">#REF!</definedName>
    <definedName name="aa">"b2:f14"</definedName>
    <definedName name="DATABASE" localSheetId="0" hidden="1">'本级收入'!$A$4:$A$21</definedName>
    <definedName name="datedba">#REF!</definedName>
    <definedName name="GR" localSheetId="1">'[6]人员经费表'!#REF!</definedName>
    <definedName name="GR" localSheetId="8">'[6]人员经费表'!#REF!</definedName>
    <definedName name="GR">'[6]人员经费表'!#REF!</definedName>
    <definedName name="MCH" localSheetId="3">#REF!</definedName>
    <definedName name="MCH" localSheetId="0">#REF!</definedName>
    <definedName name="MCH" localSheetId="1">#REF!</definedName>
    <definedName name="MCH" localSheetId="8">#REF!</definedName>
    <definedName name="MCH">#REF!</definedName>
    <definedName name="_xlnm.Print_Area" localSheetId="3">'本级平衡'!$A$1:$D$19</definedName>
    <definedName name="_xlnm.Print_Area" localSheetId="0">'本级收入'!$A$1:$B$23</definedName>
    <definedName name="_xlnm.Print_Area" localSheetId="1">'本级支出'!$A$1:$B$27</definedName>
    <definedName name="_xlnm.Print_Area" localSheetId="2">'本级支出明细'!$A$1:$D$160</definedName>
    <definedName name="_xlnm.Print_Area" localSheetId="8">'平衡简表2019'!$A$1:$G$29</definedName>
    <definedName name="_xlnm.Print_Area" localSheetId="5">'政府性基金预算收入'!$A$1:$E$26</definedName>
    <definedName name="_xlnm.Print_Area" localSheetId="6">'政府性基金预算支出'!$A$1:$E$26</definedName>
    <definedName name="_xlnm.Print_Area" localSheetId="4">'支出经济分类'!$A$1:$E$80</definedName>
    <definedName name="_xlnm.Print_Titles" localSheetId="0">'本级收入'!$1:$4</definedName>
    <definedName name="_xlnm.Print_Titles" localSheetId="1">'本级支出'!$1:$7</definedName>
    <definedName name="_xlnm.Print_Titles" localSheetId="2">'本级支出明细'!$1:$4</definedName>
    <definedName name="_xlnm.Print_Titles" localSheetId="4">'支出经济分类'!$1:$4</definedName>
    <definedName name="_xlnm.Print_Titles">#N/A</definedName>
    <definedName name="RS" localSheetId="3">#REF!</definedName>
    <definedName name="RS" localSheetId="0">#REF!</definedName>
    <definedName name="RS" localSheetId="1">#REF!</definedName>
    <definedName name="RS" localSheetId="8">#REF!</definedName>
    <definedName name="RS">#REF!</definedName>
    <definedName name="TILE13" localSheetId="3">#REF!</definedName>
    <definedName name="TILE13" localSheetId="0">#REF!</definedName>
    <definedName name="TILE13" localSheetId="1">#REF!</definedName>
    <definedName name="TILE13" localSheetId="8">#REF!</definedName>
    <definedName name="TILE13">#REF!</definedName>
    <definedName name="TILE4" localSheetId="3">#REF!</definedName>
    <definedName name="TILE4" localSheetId="0">#REF!</definedName>
    <definedName name="TILE4" localSheetId="1">#REF!</definedName>
    <definedName name="TILE4" localSheetId="8">#REF!</definedName>
    <definedName name="TILE4">#REF!</definedName>
    <definedName name="表1">'[7]月报'!$A$5:$C$147</definedName>
    <definedName name="地区名称">#REF!</definedName>
    <definedName name="工资">'[8]月报'!$A$5:$C$147</definedName>
    <definedName name="两税比重22" localSheetId="3">#REF!</definedName>
    <definedName name="两税比重22" localSheetId="0">#REF!</definedName>
    <definedName name="两税比重22" localSheetId="1">#REF!</definedName>
    <definedName name="两税比重22" localSheetId="8">#REF!</definedName>
    <definedName name="两税比重22">#REF!</definedName>
    <definedName name="年终结算" localSheetId="1">'[6]人员经费表'!#REF!</definedName>
    <definedName name="年终结算" localSheetId="8">'[6]人员经费表'!#REF!</definedName>
    <definedName name="年终结算">'[6]人员经费表'!#REF!</definedName>
    <definedName name="月报" localSheetId="3">'[7]月报'!$A$5:$C$147</definedName>
    <definedName name="月报" localSheetId="0">'[9]月报'!$A$5:$C$147</definedName>
    <definedName name="月报" localSheetId="1">'[7]月报'!$A$5:$C$147</definedName>
    <definedName name="月报" localSheetId="8">'[7]月报'!$A$5:$C$147</definedName>
    <definedName name="月报">'[9]月报'!$A$5:$C$147</definedName>
    <definedName name="月报1">'[9]月报'!$A$5:$C$147</definedName>
    <definedName name="专项">#REF!</definedName>
  </definedNames>
  <calcPr fullCalcOnLoad="1"/>
</workbook>
</file>

<file path=xl/comments9.xml><?xml version="1.0" encoding="utf-8"?>
<comments xmlns="http://schemas.openxmlformats.org/spreadsheetml/2006/main">
  <authors>
    <author>GHOST</author>
  </authors>
  <commentList>
    <comment ref="A12" authorId="0">
      <text>
        <r>
          <rPr>
            <b/>
            <sz val="9"/>
            <rFont val="宋体"/>
            <family val="0"/>
          </rPr>
          <t>GHOST:</t>
        </r>
        <r>
          <rPr>
            <sz val="9"/>
            <rFont val="宋体"/>
            <family val="0"/>
          </rPr>
          <t xml:space="preserve">
累计452万，增量266万，基数186万，2012部门预算162万，结算6万</t>
        </r>
      </text>
    </comment>
  </commentList>
</comments>
</file>

<file path=xl/sharedStrings.xml><?xml version="1.0" encoding="utf-8"?>
<sst xmlns="http://schemas.openxmlformats.org/spreadsheetml/2006/main" count="492" uniqueCount="375">
  <si>
    <t>2020年经开区一般公共预算收入明细表</t>
  </si>
  <si>
    <t>单位：万元</t>
  </si>
  <si>
    <t>项　　　　目</t>
  </si>
  <si>
    <t>2020年建议数</t>
  </si>
  <si>
    <t>单位科室意见</t>
  </si>
  <si>
    <t>填表人签字</t>
  </si>
  <si>
    <t>合　　　　计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</si>
  <si>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</si>
  <si>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</si>
  <si>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</si>
  <si>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</si>
  <si>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</si>
  <si>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</si>
  <si>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</si>
  <si>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</si>
  <si>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</si>
  <si>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车船税</t>
  </si>
  <si>
    <t xml:space="preserve">       契税</t>
  </si>
  <si>
    <t xml:space="preserve">       环境保护税</t>
  </si>
  <si>
    <t>二、非税收入</t>
  </si>
  <si>
    <t xml:space="preserve">   专项收入</t>
  </si>
  <si>
    <t xml:space="preserve">    教育费附加收入</t>
  </si>
  <si>
    <t xml:space="preserve">    地方教育附加收入</t>
  </si>
  <si>
    <t xml:space="preserve">    残疾人就业保障金收入</t>
  </si>
  <si>
    <t>其他收入</t>
  </si>
  <si>
    <t>2020年经开区一般公共预算支出总表</t>
  </si>
  <si>
    <t xml:space="preserve">  单位：万元</t>
  </si>
  <si>
    <t>预算科目</t>
  </si>
  <si>
    <t>一般公共预算支出合计</t>
  </si>
  <si>
    <t>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</si>
  <si>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</si>
  <si>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</si>
  <si>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</si>
  <si>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</si>
  <si>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</si>
  <si>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</si>
  <si>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医疗卫生健康支出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</si>
  <si>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</si>
  <si>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</si>
  <si>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</si>
  <si>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</si>
  <si>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</si>
  <si>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</si>
  <si>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金融支出</t>
  </si>
  <si>
    <t>自然资源海洋气象等事务</t>
  </si>
  <si>
    <t>住房保障支出</t>
  </si>
  <si>
    <t>粮油物资储备管理事务</t>
  </si>
  <si>
    <t>灾害防治及应急管理支出</t>
  </si>
  <si>
    <t>预备费</t>
  </si>
  <si>
    <t>其他支出</t>
  </si>
  <si>
    <t>债务还本付息支出</t>
  </si>
  <si>
    <t>2020年经开区一般公共预算支出明细表</t>
  </si>
  <si>
    <t>项目</t>
  </si>
  <si>
    <t>预算数</t>
  </si>
  <si>
    <t>预算数为决算（执行）数%</t>
  </si>
  <si>
    <t>备注</t>
  </si>
  <si>
    <t>一、一般公共服务</t>
  </si>
  <si>
    <t xml:space="preserve">    政府办公厅(室)及相关机构事务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</si>
  <si>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</si>
  <si>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</si>
  <si>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</si>
  <si>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</si>
  <si>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</si>
  <si>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</si>
  <si>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</si>
  <si>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</si>
  <si>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事业运行</t>
  </si>
  <si>
    <t xml:space="preserve">      其他政府办公厅（室）及相关机构事务支出</t>
  </si>
  <si>
    <t xml:space="preserve">    发展与改革事务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</si>
  <si>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</si>
  <si>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</si>
  <si>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</si>
  <si>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</si>
  <si>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</si>
  <si>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财政事务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</si>
  <si>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</si>
  <si>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</si>
  <si>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</si>
  <si>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</si>
  <si>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</si>
  <si>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</si>
  <si>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</si>
  <si>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</si>
  <si>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</si>
  <si>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</si>
  <si>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</si>
  <si>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</si>
  <si>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商贸事务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</si>
  <si>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</si>
  <si>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</si>
  <si>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</si>
  <si>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</si>
  <si>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</si>
  <si>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</si>
  <si>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</si>
  <si>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>六、科学技术支出</t>
  </si>
  <si>
    <t xml:space="preserve">    技术研究与开发</t>
  </si>
  <si>
    <t xml:space="preserve">      机构运行</t>
  </si>
  <si>
    <t xml:space="preserve">      科技成果转化与扩散</t>
  </si>
  <si>
    <t xml:space="preserve">      其他技术研究与开发支出</t>
  </si>
  <si>
    <t>八、社会保障和就业支出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</si>
  <si>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</si>
  <si>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</si>
  <si>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</si>
  <si>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</si>
  <si>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</si>
  <si>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</si>
  <si>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</si>
  <si>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</si>
  <si>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</si>
  <si>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</si>
  <si>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</si>
  <si>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</si>
  <si>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</si>
  <si>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</si>
  <si>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</si>
  <si>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</si>
  <si>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</si>
  <si>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</si>
  <si>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</si>
  <si>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</si>
  <si>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</si>
  <si>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其他污染防治支出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</si>
  <si>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</si>
  <si>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</si>
  <si>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</si>
  <si>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</si>
  <si>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</si>
  <si>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</si>
  <si>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</si>
  <si>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</si>
  <si>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</si>
  <si>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</si>
  <si>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</si>
  <si>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</si>
  <si>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林业和草原</t>
  </si>
  <si>
    <t xml:space="preserve">      事业机构</t>
  </si>
  <si>
    <t xml:space="preserve">      动植物保护</t>
  </si>
  <si>
    <t xml:space="preserve">      湿地保护</t>
  </si>
  <si>
    <t>十四、资源勘探工业信息等支出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</si>
  <si>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</si>
  <si>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</si>
  <si>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</si>
  <si>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</si>
  <si>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</si>
  <si>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</si>
  <si>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</si>
  <si>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</si>
  <si>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土地资源储备支出</t>
  </si>
  <si>
    <t xml:space="preserve">    其他自然资源海洋气象等支出</t>
  </si>
  <si>
    <t>十九、住房保障支出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</si>
  <si>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</si>
  <si>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</si>
  <si>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</si>
  <si>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</si>
  <si>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>二十一、灾害防治及应急管理支出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</si>
  <si>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</si>
  <si>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</si>
  <si>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</si>
  <si>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</si>
  <si>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</si>
  <si>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</si>
  <si>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</si>
  <si>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</si>
  <si>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</si>
  <si>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</si>
  <si>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</si>
  <si>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</si>
  <si>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</si>
  <si>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</si>
  <si>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</si>
  <si>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</si>
  <si>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支出合计</t>
  </si>
  <si>
    <t>收入项目</t>
  </si>
  <si>
    <t>支出项目</t>
  </si>
  <si>
    <t xml:space="preserve">本年一般预算收入 </t>
  </si>
  <si>
    <t xml:space="preserve">本年一般预算支出 </t>
  </si>
  <si>
    <t xml:space="preserve">省财政转移性补助收入    </t>
  </si>
  <si>
    <t>其中：人员支出</t>
  </si>
  <si>
    <t>返还性收入</t>
  </si>
  <si>
    <t>　　　公用支出</t>
  </si>
  <si>
    <t>一般性转移支付收入</t>
  </si>
  <si>
    <t>　　　项目支出</t>
  </si>
  <si>
    <t>其中：均衡性转移支付收入</t>
  </si>
  <si>
    <t>　　　预备费</t>
  </si>
  <si>
    <t>　　　固定数额补助收入</t>
  </si>
  <si>
    <t>省下专项支出</t>
  </si>
  <si>
    <t>　　　生态功能区转移支付</t>
  </si>
  <si>
    <t>　　　其他结算补助</t>
  </si>
  <si>
    <t>转移性支出</t>
  </si>
  <si>
    <t>提前下达专项转移支付收入</t>
  </si>
  <si>
    <t>专项上解支出</t>
  </si>
  <si>
    <t>上解收入</t>
  </si>
  <si>
    <t>补助县区支出</t>
  </si>
  <si>
    <t>上年结余</t>
  </si>
  <si>
    <t xml:space="preserve">   专项结转</t>
  </si>
  <si>
    <t>从政府性基金预算调入</t>
  </si>
  <si>
    <t xml:space="preserve">年终结余  </t>
  </si>
  <si>
    <t xml:space="preserve">总   计  </t>
  </si>
  <si>
    <t>总   计</t>
  </si>
  <si>
    <t>2020年经开区收支预算安排简表(附表一）</t>
  </si>
  <si>
    <t>收入部分</t>
  </si>
  <si>
    <t>支出部分</t>
  </si>
  <si>
    <t>项      目</t>
  </si>
  <si>
    <t xml:space="preserve">2020年 </t>
  </si>
  <si>
    <t xml:space="preserve">2017年 </t>
  </si>
  <si>
    <t>完成数</t>
  </si>
  <si>
    <t>比预算增减</t>
  </si>
  <si>
    <t>财              力</t>
  </si>
  <si>
    <t>一、本级收入</t>
  </si>
  <si>
    <t>一、基本支出</t>
  </si>
  <si>
    <t>二、税收返还收入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</si>
  <si>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1.工资福利支出</t>
    </r>
  </si>
  <si>
    <t>三、均衡性转移支付补助</t>
  </si>
  <si>
    <t xml:space="preserve">  2.对家庭和人人补助支出</t>
  </si>
  <si>
    <t>四、固定数额补助</t>
  </si>
  <si>
    <r>
      <t xml:space="preserve"> </t>
    </r>
    <r>
      <rPr>
        <sz val="11"/>
        <color indexed="8"/>
        <rFont val="宋体"/>
        <family val="0"/>
      </rPr>
      <t xml:space="preserve"> 3</t>
    </r>
    <r>
      <rPr>
        <sz val="11"/>
        <color indexed="8"/>
        <rFont val="宋体"/>
        <family val="0"/>
      </rPr>
      <t>.运转经费</t>
    </r>
  </si>
  <si>
    <t>五、生态功能区转移支付补助</t>
  </si>
  <si>
    <t xml:space="preserve"> 其中：五项公用经费</t>
  </si>
  <si>
    <t>六、其它转移支付补助</t>
  </si>
  <si>
    <t xml:space="preserve">       三公经费 </t>
  </si>
  <si>
    <t>七、结算补助收入</t>
  </si>
  <si>
    <t xml:space="preserve">       公用取暖费</t>
  </si>
  <si>
    <t>八、单位上下划财力</t>
  </si>
  <si>
    <t xml:space="preserve">       环境卫生整治</t>
  </si>
  <si>
    <t>十、调入预算基金</t>
  </si>
  <si>
    <t xml:space="preserve">       园林绿化管护费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</si>
  <si>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路灯电费、维护费</t>
    </r>
  </si>
  <si>
    <t>二、项目支出</t>
  </si>
  <si>
    <r>
      <t xml:space="preserve">  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企业科技创新补助</t>
    </r>
  </si>
  <si>
    <t xml:space="preserve">  2.污水处理厂运营补贴</t>
  </si>
  <si>
    <t xml:space="preserve">  3.基础设施建设</t>
  </si>
  <si>
    <t xml:space="preserve">  4.招商经费</t>
  </si>
  <si>
    <t xml:space="preserve">  5.自然资源及规划</t>
  </si>
  <si>
    <r>
      <t xml:space="preserve">  6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支持中小企业发展</t>
    </r>
  </si>
  <si>
    <t xml:space="preserve"> 8.支持中小企业发展</t>
  </si>
  <si>
    <t xml:space="preserve"> 9.支持中小企业发展</t>
  </si>
  <si>
    <t xml:space="preserve"> 10.支持中小企业发展</t>
  </si>
  <si>
    <t xml:space="preserve">  7.税收事业费</t>
  </si>
  <si>
    <t xml:space="preserve"> 8.偿债资金</t>
  </si>
  <si>
    <t>三、预备费</t>
  </si>
  <si>
    <t>四、专项上解支出</t>
  </si>
  <si>
    <t>平衡情况</t>
  </si>
  <si>
    <t>2020年经开区一般预算支出经济分类表</t>
  </si>
  <si>
    <t>科目编码</t>
  </si>
  <si>
    <t>科目名称</t>
  </si>
  <si>
    <t>预算支出</t>
  </si>
  <si>
    <t>部门预算</t>
  </si>
  <si>
    <t>专项</t>
  </si>
  <si>
    <t>类</t>
  </si>
  <si>
    <t>款</t>
  </si>
  <si>
    <t>合计</t>
  </si>
  <si>
    <t>机关工资福利支出</t>
  </si>
  <si>
    <t>01</t>
  </si>
  <si>
    <t>工资奖金津补贴</t>
  </si>
  <si>
    <t>02</t>
  </si>
  <si>
    <t>社会保障缴费</t>
  </si>
  <si>
    <t>03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</si>
  <si>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</si>
  <si>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</si>
  <si>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</si>
  <si>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</si>
  <si>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</si>
  <si>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</si>
  <si>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04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</si>
  <si>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</si>
  <si>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</si>
  <si>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</si>
  <si>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</si>
  <si>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</si>
  <si>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</si>
  <si>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</si>
  <si>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</si>
  <si>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</si>
  <si>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</si>
  <si>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</si>
  <si>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其他商品和服务支出</t>
  </si>
  <si>
    <t>机关资本性支出（一）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</si>
  <si>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</si>
  <si>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</si>
  <si>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</si>
  <si>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</si>
  <si>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</si>
  <si>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</si>
  <si>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99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</si>
  <si>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</si>
  <si>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</si>
  <si>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</si>
  <si>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</si>
  <si>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</si>
  <si>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</si>
  <si>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</si>
  <si>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</si>
  <si>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</si>
  <si>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</si>
  <si>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</si>
  <si>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</si>
  <si>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</si>
  <si>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</si>
  <si>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</si>
  <si>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</si>
  <si>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</si>
  <si>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</si>
  <si>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</si>
  <si>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</si>
  <si>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</si>
  <si>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</si>
  <si>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</si>
  <si>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</si>
  <si>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</si>
  <si>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</si>
  <si>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</si>
  <si>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</si>
  <si>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</si>
  <si>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</si>
  <si>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</si>
  <si>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</si>
  <si>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</si>
  <si>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</si>
  <si>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</si>
  <si>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</si>
  <si>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</si>
  <si>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</si>
  <si>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</si>
  <si>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t>赠与</t>
  </si>
  <si>
    <t>国家赔偿费用支出</t>
  </si>
  <si>
    <t>对民间非营利组织和群众性自治组织补贴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</si>
  <si>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</si>
  <si>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</si>
  <si>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</si>
  <si>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</si>
  <si>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土地出让业务支出</t>
  </si>
  <si>
    <t xml:space="preserve">      棚户区改造支出</t>
  </si>
  <si>
    <t xml:space="preserve">      公共租赁住房支出</t>
  </si>
  <si>
    <t xml:space="preserve">    国有土地收益基金及对应专项债务收入安排的支出</t>
  </si>
  <si>
    <t>单位：万元</t>
  </si>
  <si>
    <t>2020年经开区政府性基金预算收入情况表</t>
  </si>
  <si>
    <t>单位：万元</t>
  </si>
  <si>
    <t>项目及名称</t>
  </si>
  <si>
    <t>2019年
完成数</t>
  </si>
  <si>
    <t>2020年建议数</t>
  </si>
  <si>
    <t>增长%</t>
  </si>
  <si>
    <t>政府性基金收入小计</t>
  </si>
  <si>
    <t>新型墙体材料基金收入</t>
  </si>
  <si>
    <t>城市公用事业附加收入</t>
  </si>
  <si>
    <t>农业土地开发资金收入</t>
  </si>
  <si>
    <t>国有土地使用权出让收入</t>
  </si>
  <si>
    <t xml:space="preserve">    土地出让价款收入</t>
  </si>
  <si>
    <t>城市基础设施配套费收入</t>
  </si>
  <si>
    <t>国有土地收益基金收入</t>
  </si>
  <si>
    <t>水土保持补偿费收入</t>
  </si>
  <si>
    <t>污水处理费收入</t>
  </si>
  <si>
    <t>彩票销售机构业务费</t>
  </si>
  <si>
    <t>转移性收入小计</t>
  </si>
  <si>
    <t>政府性基金补助收入</t>
  </si>
  <si>
    <t>政府性基金上年结余收入</t>
  </si>
  <si>
    <t>调入资金</t>
  </si>
  <si>
    <t>政府专项债券转贷收入</t>
  </si>
  <si>
    <t>收费公路专项债券转贷收入</t>
  </si>
  <si>
    <t>收入合计</t>
  </si>
  <si>
    <t>2020年经开区政府性基金预算支出情况表</t>
  </si>
  <si>
    <t>政府性基金支出小计</t>
  </si>
  <si>
    <t>转移性支出小计</t>
  </si>
  <si>
    <t xml:space="preserve">      调出资金</t>
  </si>
  <si>
    <t>支出合计</t>
  </si>
  <si>
    <t>2020年经开区预算“三公”经费情况表</t>
  </si>
  <si>
    <t>项      目</t>
  </si>
  <si>
    <t>合计</t>
  </si>
  <si>
    <t>因公出国（境）费用</t>
  </si>
  <si>
    <t xml:space="preserve">  公务接待费</t>
  </si>
  <si>
    <t>公务用车购置和运行费</t>
  </si>
  <si>
    <t>备注</t>
  </si>
  <si>
    <t>2020年预算数</t>
  </si>
  <si>
    <t>2020年经开区一般公共预算收支平衡情况表</t>
  </si>
  <si>
    <t xml:space="preserve">        专项业务费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</si>
</sst>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0_ "/>
    <numFmt numFmtId="180" formatCode="0.00_ "/>
    <numFmt numFmtId="181" formatCode="0_);[Red]\(0\)"/>
    <numFmt numFmtId="182" formatCode="0.0_ 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6"/>
      <color indexed="10"/>
      <name val="宋体"/>
      <family val="0"/>
    </font>
    <font>
      <b/>
      <sz val="20"/>
      <name val="黑体"/>
      <family val="3"/>
    </font>
    <font>
      <b/>
      <sz val="16"/>
      <name val="黑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sz val="12"/>
      <name val="??ì?"/>
      <family val="2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53"/>
      <name val="宋体"/>
      <family val="0"/>
    </font>
    <font>
      <b/>
      <sz val="11"/>
      <color indexed="63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Times New Roman"/>
      <family val="1"/>
    </font>
    <font>
      <sz val="11"/>
      <color indexed="60"/>
      <name val="宋体"/>
      <family val="0"/>
    </font>
    <font>
      <sz val="12"/>
      <name val="Courier"/>
      <family val="3"/>
    </font>
    <font>
      <sz val="11"/>
      <color indexed="20"/>
      <name val="宋体"/>
      <family val="0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9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b/>
      <sz val="20"/>
      <color indexed="8"/>
      <name val="方正小标宋简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52"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0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37" fontId="49" fillId="0" borderId="0">
      <alignment/>
      <protection/>
    </xf>
    <xf numFmtId="0" fontId="42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28" fillId="0" borderId="3" applyNumberFormat="0" applyFill="0" applyAlignment="0" applyProtection="0"/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35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23" fillId="2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4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5" borderId="8" applyNumberFormat="0" applyAlignment="0" applyProtection="0"/>
    <xf numFmtId="0" fontId="39" fillId="36" borderId="8" applyNumberFormat="0" applyAlignment="0" applyProtection="0"/>
    <xf numFmtId="0" fontId="39" fillId="36" borderId="8" applyNumberFormat="0" applyAlignment="0" applyProtection="0"/>
    <xf numFmtId="0" fontId="27" fillId="23" borderId="9" applyNumberFormat="0" applyAlignment="0" applyProtection="0"/>
    <xf numFmtId="0" fontId="56" fillId="37" borderId="9" applyNumberFormat="0" applyAlignment="0" applyProtection="0"/>
    <xf numFmtId="0" fontId="56" fillId="37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>
      <alignment/>
      <protection/>
    </xf>
    <xf numFmtId="178" fontId="0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32" fillId="35" borderId="11" applyNumberFormat="0" applyAlignment="0" applyProtection="0"/>
    <xf numFmtId="0" fontId="31" fillId="36" borderId="11" applyNumberFormat="0" applyAlignment="0" applyProtection="0"/>
    <xf numFmtId="0" fontId="31" fillId="36" borderId="11" applyNumberFormat="0" applyAlignment="0" applyProtection="0"/>
    <xf numFmtId="0" fontId="22" fillId="31" borderId="8" applyNumberFormat="0" applyAlignment="0" applyProtection="0"/>
    <xf numFmtId="0" fontId="55" fillId="7" borderId="8" applyNumberFormat="0" applyAlignment="0" applyProtection="0"/>
    <xf numFmtId="0" fontId="55" fillId="7" borderId="8" applyNumberFormat="0" applyAlignment="0" applyProtection="0"/>
    <xf numFmtId="0" fontId="47" fillId="0" borderId="0">
      <alignment/>
      <protection/>
    </xf>
    <xf numFmtId="0" fontId="37" fillId="0" borderId="0">
      <alignment/>
      <protection/>
    </xf>
    <xf numFmtId="0" fontId="41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0" fillId="34" borderId="12" applyNumberFormat="0" applyFont="0" applyAlignment="0" applyProtection="0"/>
    <xf numFmtId="0" fontId="0" fillId="34" borderId="12" applyNumberFormat="0" applyFont="0" applyAlignment="0" applyProtection="0"/>
  </cellStyleXfs>
  <cellXfs count="182">
    <xf numFmtId="0" fontId="0" fillId="0" borderId="0" xfId="0" applyAlignment="1">
      <alignment vertical="center"/>
    </xf>
    <xf numFmtId="0" fontId="4" fillId="0" borderId="0" xfId="166" applyFont="1">
      <alignment/>
      <protection/>
    </xf>
    <xf numFmtId="0" fontId="7" fillId="0" borderId="13" xfId="166" applyFont="1" applyBorder="1" applyAlignment="1">
      <alignment horizontal="center" vertical="center" wrapText="1"/>
      <protection/>
    </xf>
    <xf numFmtId="0" fontId="4" fillId="0" borderId="13" xfId="166" applyFont="1" applyBorder="1" applyAlignment="1">
      <alignment horizontal="left" vertical="center"/>
      <protection/>
    </xf>
    <xf numFmtId="0" fontId="4" fillId="0" borderId="13" xfId="166" applyFont="1" applyBorder="1" applyAlignment="1">
      <alignment horizontal="right" vertical="center" wrapText="1"/>
      <protection/>
    </xf>
    <xf numFmtId="180" fontId="4" fillId="0" borderId="13" xfId="166" applyNumberFormat="1" applyFont="1" applyBorder="1" applyAlignment="1">
      <alignment horizontal="right" vertical="center" wrapText="1"/>
      <protection/>
    </xf>
    <xf numFmtId="0" fontId="4" fillId="0" borderId="13" xfId="166" applyFont="1" applyBorder="1" applyAlignment="1">
      <alignment vertical="center"/>
      <protection/>
    </xf>
    <xf numFmtId="0" fontId="7" fillId="0" borderId="14" xfId="166" applyFont="1" applyBorder="1" applyAlignment="1">
      <alignment horizontal="left" vertical="center" wrapText="1"/>
      <protection/>
    </xf>
    <xf numFmtId="0" fontId="1" fillId="0" borderId="0" xfId="167">
      <alignment/>
      <protection/>
    </xf>
    <xf numFmtId="0" fontId="1" fillId="0" borderId="0" xfId="167" applyFont="1">
      <alignment/>
      <protection/>
    </xf>
    <xf numFmtId="0" fontId="8" fillId="0" borderId="0" xfId="167" applyFont="1" applyBorder="1" applyAlignment="1">
      <alignment horizontal="center"/>
      <protection/>
    </xf>
    <xf numFmtId="0" fontId="9" fillId="0" borderId="0" xfId="165" applyFont="1">
      <alignment/>
      <protection/>
    </xf>
    <xf numFmtId="0" fontId="10" fillId="0" borderId="0" xfId="165">
      <alignment/>
      <protection/>
    </xf>
    <xf numFmtId="0" fontId="0" fillId="0" borderId="0" xfId="169" applyFont="1" applyFill="1" applyAlignment="1">
      <alignment horizontal="left" vertical="center"/>
      <protection/>
    </xf>
    <xf numFmtId="0" fontId="0" fillId="0" borderId="0" xfId="165" applyFont="1" applyBorder="1">
      <alignment/>
      <protection/>
    </xf>
    <xf numFmtId="0" fontId="11" fillId="0" borderId="13" xfId="165" applyFont="1" applyBorder="1" applyAlignment="1">
      <alignment horizontal="center" vertical="center" wrapText="1"/>
      <protection/>
    </xf>
    <xf numFmtId="1" fontId="10" fillId="0" borderId="0" xfId="165" applyNumberFormat="1">
      <alignment/>
      <protection/>
    </xf>
    <xf numFmtId="0" fontId="7" fillId="0" borderId="13" xfId="169" applyFont="1" applyBorder="1" applyAlignment="1">
      <alignment horizontal="center" vertical="center"/>
      <protection/>
    </xf>
    <xf numFmtId="1" fontId="7" fillId="0" borderId="13" xfId="165" applyNumberFormat="1" applyFont="1" applyBorder="1" applyAlignment="1">
      <alignment horizontal="center" vertical="center"/>
      <protection/>
    </xf>
    <xf numFmtId="0" fontId="7" fillId="0" borderId="13" xfId="169" applyFont="1" applyBorder="1" applyAlignment="1">
      <alignment horizontal="center" vertical="center" wrapText="1"/>
      <protection/>
    </xf>
    <xf numFmtId="1" fontId="7" fillId="0" borderId="13" xfId="165" applyNumberFormat="1" applyFont="1" applyBorder="1" applyAlignment="1">
      <alignment vertical="center"/>
      <protection/>
    </xf>
    <xf numFmtId="1" fontId="6" fillId="0" borderId="13" xfId="165" applyNumberFormat="1" applyFont="1" applyBorder="1" applyAlignment="1">
      <alignment vertical="center"/>
      <protection/>
    </xf>
    <xf numFmtId="0" fontId="7" fillId="0" borderId="13" xfId="169" applyFont="1" applyBorder="1" applyAlignment="1">
      <alignment horizontal="left" vertical="center" wrapText="1" indent="1"/>
      <protection/>
    </xf>
    <xf numFmtId="1" fontId="1" fillId="0" borderId="13" xfId="165" applyNumberFormat="1" applyFont="1" applyBorder="1" applyAlignment="1">
      <alignment horizontal="center" vertical="center"/>
      <protection/>
    </xf>
    <xf numFmtId="0" fontId="12" fillId="0" borderId="13" xfId="169" applyFont="1" applyBorder="1" applyAlignment="1">
      <alignment vertical="center" wrapText="1"/>
      <protection/>
    </xf>
    <xf numFmtId="1" fontId="12" fillId="0" borderId="13" xfId="165" applyNumberFormat="1" applyFont="1" applyBorder="1" applyAlignment="1">
      <alignment vertical="center"/>
      <protection/>
    </xf>
    <xf numFmtId="1" fontId="12" fillId="47" borderId="13" xfId="165" applyNumberFormat="1" applyFont="1" applyFill="1" applyBorder="1" applyAlignment="1">
      <alignment vertical="center"/>
      <protection/>
    </xf>
    <xf numFmtId="0" fontId="1" fillId="0" borderId="13" xfId="169" applyFont="1" applyBorder="1" applyAlignment="1">
      <alignment horizontal="left" vertical="center" wrapText="1"/>
      <protection/>
    </xf>
    <xf numFmtId="1" fontId="1" fillId="0" borderId="13" xfId="165" applyNumberFormat="1" applyFont="1" applyBorder="1" applyAlignment="1">
      <alignment vertical="center"/>
      <protection/>
    </xf>
    <xf numFmtId="0" fontId="12" fillId="0" borderId="13" xfId="165" applyFont="1" applyBorder="1" applyAlignment="1">
      <alignment vertical="center" wrapText="1"/>
      <protection/>
    </xf>
    <xf numFmtId="0" fontId="1" fillId="0" borderId="13" xfId="165" applyFont="1" applyBorder="1" applyAlignment="1">
      <alignment vertical="center" wrapText="1"/>
      <protection/>
    </xf>
    <xf numFmtId="0" fontId="13" fillId="0" borderId="0" xfId="165" applyFont="1" applyAlignment="1">
      <alignment wrapText="1"/>
      <protection/>
    </xf>
    <xf numFmtId="0" fontId="0" fillId="0" borderId="13" xfId="0" applyFont="1" applyBorder="1" applyAlignment="1">
      <alignment horizontal="right" vertical="center"/>
    </xf>
    <xf numFmtId="0" fontId="7" fillId="0" borderId="13" xfId="169" applyFont="1" applyBorder="1" applyAlignment="1">
      <alignment vertical="center"/>
      <protection/>
    </xf>
    <xf numFmtId="179" fontId="7" fillId="0" borderId="13" xfId="169" applyNumberFormat="1" applyFont="1" applyBorder="1" applyAlignment="1">
      <alignment horizontal="center" vertical="center"/>
      <protection/>
    </xf>
    <xf numFmtId="0" fontId="7" fillId="0" borderId="13" xfId="165" applyFont="1" applyBorder="1" applyAlignment="1">
      <alignment horizontal="center" vertical="center"/>
      <protection/>
    </xf>
    <xf numFmtId="0" fontId="10" fillId="0" borderId="0" xfId="165" applyFont="1">
      <alignment/>
      <protection/>
    </xf>
    <xf numFmtId="0" fontId="14" fillId="0" borderId="0" xfId="165" applyFont="1">
      <alignment/>
      <protection/>
    </xf>
    <xf numFmtId="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168" applyFont="1" applyFill="1" applyAlignment="1">
      <alignment vertical="center"/>
      <protection/>
    </xf>
    <xf numFmtId="0" fontId="4" fillId="0" borderId="0" xfId="157" applyFont="1">
      <alignment vertical="center"/>
      <protection/>
    </xf>
    <xf numFmtId="0" fontId="0" fillId="0" borderId="0" xfId="157">
      <alignment vertical="center"/>
      <protection/>
    </xf>
    <xf numFmtId="0" fontId="0" fillId="0" borderId="15" xfId="157" applyBorder="1" applyAlignment="1">
      <alignment horizontal="right" vertical="center"/>
      <protection/>
    </xf>
    <xf numFmtId="0" fontId="0" fillId="0" borderId="13" xfId="157" applyBorder="1" applyAlignment="1">
      <alignment horizontal="center" vertical="center"/>
      <protection/>
    </xf>
    <xf numFmtId="0" fontId="4" fillId="0" borderId="13" xfId="157" applyFont="1" applyBorder="1" applyAlignment="1">
      <alignment vertical="center"/>
      <protection/>
    </xf>
    <xf numFmtId="179" fontId="4" fillId="0" borderId="13" xfId="157" applyNumberFormat="1" applyFont="1" applyBorder="1" applyAlignment="1">
      <alignment horizontal="right" vertical="center"/>
      <protection/>
    </xf>
    <xf numFmtId="0" fontId="0" fillId="0" borderId="13" xfId="157" applyBorder="1" applyAlignment="1">
      <alignment horizontal="left" vertical="center" indent="1"/>
      <protection/>
    </xf>
    <xf numFmtId="179" fontId="0" fillId="0" borderId="13" xfId="157" applyNumberFormat="1" applyBorder="1" applyAlignment="1">
      <alignment horizontal="right" vertical="center"/>
      <protection/>
    </xf>
    <xf numFmtId="0" fontId="17" fillId="0" borderId="0" xfId="170" applyFont="1">
      <alignment/>
      <protection/>
    </xf>
    <xf numFmtId="1" fontId="18" fillId="0" borderId="0" xfId="170" applyNumberFormat="1">
      <alignment/>
      <protection/>
    </xf>
    <xf numFmtId="0" fontId="18" fillId="0" borderId="0" xfId="170">
      <alignment/>
      <protection/>
    </xf>
    <xf numFmtId="1" fontId="15" fillId="0" borderId="0" xfId="170" applyNumberFormat="1" applyFont="1" applyAlignment="1">
      <alignment horizontal="center" vertical="center"/>
      <protection/>
    </xf>
    <xf numFmtId="1" fontId="2" fillId="0" borderId="0" xfId="170" applyNumberFormat="1" applyFont="1" applyAlignment="1">
      <alignment horizontal="centerContinuous"/>
      <protection/>
    </xf>
    <xf numFmtId="1" fontId="19" fillId="0" borderId="0" xfId="170" applyNumberFormat="1" applyFont="1" applyAlignment="1">
      <alignment horizontal="centerContinuous"/>
      <protection/>
    </xf>
    <xf numFmtId="0" fontId="16" fillId="0" borderId="0" xfId="168" applyFont="1" applyFill="1" applyAlignment="1">
      <alignment horizontal="center" vertical="center"/>
      <protection/>
    </xf>
    <xf numFmtId="0" fontId="5" fillId="0" borderId="0" xfId="166" applyFont="1" applyAlignment="1">
      <alignment horizontal="center" vertical="center"/>
      <protection/>
    </xf>
    <xf numFmtId="0" fontId="18" fillId="0" borderId="0" xfId="170" applyFont="1">
      <alignment/>
      <protection/>
    </xf>
    <xf numFmtId="0" fontId="0" fillId="0" borderId="13" xfId="157" applyFont="1" applyBorder="1" applyAlignment="1">
      <alignment horizontal="center" vertical="center" wrapText="1"/>
      <protection/>
    </xf>
    <xf numFmtId="0" fontId="0" fillId="0" borderId="0" xfId="166" applyFont="1">
      <alignment/>
      <protection/>
    </xf>
    <xf numFmtId="0" fontId="0" fillId="0" borderId="0" xfId="166" applyFont="1" applyAlignment="1">
      <alignment horizontal="right"/>
      <protection/>
    </xf>
    <xf numFmtId="0" fontId="0" fillId="0" borderId="0" xfId="166" applyFont="1" applyBorder="1" applyAlignment="1">
      <alignment horizontal="center"/>
      <protection/>
    </xf>
    <xf numFmtId="0" fontId="0" fillId="0" borderId="15" xfId="166" applyFont="1" applyBorder="1" applyAlignment="1">
      <alignment horizontal="center" vertical="center" wrapText="1"/>
      <protection/>
    </xf>
    <xf numFmtId="0" fontId="0" fillId="0" borderId="13" xfId="166" applyFont="1" applyBorder="1" applyAlignment="1">
      <alignment horizontal="center" vertical="center"/>
      <protection/>
    </xf>
    <xf numFmtId="0" fontId="0" fillId="0" borderId="13" xfId="166" applyFont="1" applyBorder="1" applyAlignment="1">
      <alignment horizontal="center" vertical="center" wrapText="1"/>
      <protection/>
    </xf>
    <xf numFmtId="0" fontId="0" fillId="0" borderId="13" xfId="166" applyFont="1" applyBorder="1" applyAlignment="1">
      <alignment horizontal="left" vertical="center" indent="1"/>
      <protection/>
    </xf>
    <xf numFmtId="0" fontId="0" fillId="0" borderId="13" xfId="166" applyFont="1" applyBorder="1" applyAlignment="1">
      <alignment horizontal="right" vertical="center" wrapText="1"/>
      <protection/>
    </xf>
    <xf numFmtId="180" fontId="0" fillId="0" borderId="13" xfId="166" applyNumberFormat="1" applyFont="1" applyBorder="1" applyAlignment="1">
      <alignment horizontal="right" vertical="center" wrapText="1"/>
      <protection/>
    </xf>
    <xf numFmtId="179" fontId="0" fillId="0" borderId="13" xfId="166" applyNumberFormat="1" applyFont="1" applyBorder="1" applyAlignment="1">
      <alignment horizontal="right" vertical="center" wrapText="1"/>
      <protection/>
    </xf>
    <xf numFmtId="0" fontId="4" fillId="0" borderId="13" xfId="166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8" fillId="0" borderId="13" xfId="156" applyFont="1" applyBorder="1" applyAlignment="1" applyProtection="1">
      <alignment horizontal="center" vertical="center" wrapText="1"/>
      <protection/>
    </xf>
    <xf numFmtId="179" fontId="8" fillId="0" borderId="13" xfId="156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vertical="center" wrapText="1"/>
    </xf>
    <xf numFmtId="0" fontId="5" fillId="0" borderId="0" xfId="166" applyFont="1" applyAlignment="1">
      <alignment horizontal="center" vertical="center" wrapText="1"/>
      <protection/>
    </xf>
    <xf numFmtId="0" fontId="4" fillId="0" borderId="13" xfId="166" applyFont="1" applyBorder="1" applyAlignment="1">
      <alignment vertical="center" wrapText="1"/>
      <protection/>
    </xf>
    <xf numFmtId="0" fontId="0" fillId="0" borderId="13" xfId="166" applyFont="1" applyBorder="1" applyAlignment="1">
      <alignment horizontal="left" vertical="center" wrapText="1"/>
      <protection/>
    </xf>
    <xf numFmtId="0" fontId="0" fillId="0" borderId="0" xfId="166" applyFont="1" applyAlignment="1">
      <alignment vertical="center" wrapText="1"/>
      <protection/>
    </xf>
    <xf numFmtId="0" fontId="0" fillId="0" borderId="0" xfId="166" applyFont="1" applyBorder="1" applyAlignment="1">
      <alignment horizontal="center" vertical="center" wrapText="1"/>
      <protection/>
    </xf>
    <xf numFmtId="0" fontId="0" fillId="0" borderId="13" xfId="166" applyFont="1" applyBorder="1" applyAlignment="1">
      <alignment vertical="center" wrapText="1"/>
      <protection/>
    </xf>
    <xf numFmtId="0" fontId="4" fillId="0" borderId="0" xfId="166" applyFont="1" applyAlignment="1">
      <alignment vertical="center" wrapText="1"/>
      <protection/>
    </xf>
    <xf numFmtId="1" fontId="0" fillId="0" borderId="0" xfId="170" applyNumberFormat="1" applyFont="1" applyAlignment="1">
      <alignment horizontal="left"/>
      <protection/>
    </xf>
    <xf numFmtId="1" fontId="0" fillId="0" borderId="0" xfId="170" applyNumberFormat="1" applyFont="1" applyAlignment="1">
      <alignment horizontal="right"/>
      <protection/>
    </xf>
    <xf numFmtId="0" fontId="0" fillId="0" borderId="0" xfId="0" applyFont="1" applyBorder="1" applyAlignment="1">
      <alignment horizontal="right" vertical="center"/>
    </xf>
    <xf numFmtId="1" fontId="0" fillId="0" borderId="13" xfId="170" applyNumberFormat="1" applyFont="1" applyBorder="1" applyAlignment="1">
      <alignment horizontal="center" vertical="center" wrapText="1"/>
      <protection/>
    </xf>
    <xf numFmtId="1" fontId="0" fillId="0" borderId="0" xfId="170" applyNumberFormat="1" applyFont="1" applyBorder="1" applyAlignment="1">
      <alignment horizontal="center" vertical="center" wrapText="1"/>
      <protection/>
    </xf>
    <xf numFmtId="1" fontId="4" fillId="0" borderId="13" xfId="170" applyNumberFormat="1" applyFont="1" applyBorder="1" applyAlignment="1">
      <alignment horizontal="center" vertical="center"/>
      <protection/>
    </xf>
    <xf numFmtId="0" fontId="4" fillId="0" borderId="13" xfId="170" applyFont="1" applyBorder="1" applyAlignment="1">
      <alignment horizontal="right" vertical="center"/>
      <protection/>
    </xf>
    <xf numFmtId="2" fontId="4" fillId="0" borderId="13" xfId="170" applyNumberFormat="1" applyFont="1" applyBorder="1" applyAlignment="1">
      <alignment horizontal="right" vertical="center"/>
      <protection/>
    </xf>
    <xf numFmtId="2" fontId="4" fillId="0" borderId="0" xfId="170" applyNumberFormat="1" applyFont="1" applyBorder="1" applyAlignment="1">
      <alignment horizontal="right" vertical="center"/>
      <protection/>
    </xf>
    <xf numFmtId="0" fontId="3" fillId="0" borderId="13" xfId="0" applyFont="1" applyBorder="1" applyAlignment="1">
      <alignment vertical="center"/>
    </xf>
    <xf numFmtId="0" fontId="4" fillId="0" borderId="0" xfId="170" applyFont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2" fontId="0" fillId="0" borderId="13" xfId="170" applyNumberFormat="1" applyFont="1" applyBorder="1" applyAlignment="1">
      <alignment horizontal="right" vertical="center"/>
      <protection/>
    </xf>
    <xf numFmtId="2" fontId="0" fillId="0" borderId="0" xfId="170" applyNumberFormat="1" applyFont="1" applyBorder="1" applyAlignment="1">
      <alignment horizontal="right" vertical="center"/>
      <protection/>
    </xf>
    <xf numFmtId="0" fontId="8" fillId="0" borderId="13" xfId="0" applyFont="1" applyBorder="1" applyAlignment="1">
      <alignment vertical="center"/>
    </xf>
    <xf numFmtId="1" fontId="0" fillId="0" borderId="13" xfId="170" applyNumberFormat="1" applyFont="1" applyBorder="1" applyAlignment="1">
      <alignment horizontal="left" vertical="center" indent="1"/>
      <protection/>
    </xf>
    <xf numFmtId="0" fontId="0" fillId="0" borderId="13" xfId="170" applyFont="1" applyBorder="1" applyAlignment="1">
      <alignment horizontal="right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168" applyFont="1" applyFill="1" applyBorder="1" applyAlignment="1">
      <alignment horizontal="center" vertical="center"/>
      <protection/>
    </xf>
    <xf numFmtId="0" fontId="0" fillId="0" borderId="13" xfId="168" applyFont="1" applyFill="1" applyBorder="1" applyAlignment="1">
      <alignment horizontal="center" vertical="center" wrapText="1"/>
      <protection/>
    </xf>
    <xf numFmtId="0" fontId="0" fillId="0" borderId="0" xfId="168" applyFont="1" applyFill="1" applyAlignment="1">
      <alignment vertical="center"/>
      <protection/>
    </xf>
    <xf numFmtId="0" fontId="4" fillId="0" borderId="0" xfId="168" applyFont="1" applyFill="1" applyAlignment="1">
      <alignment vertical="center"/>
      <protection/>
    </xf>
    <xf numFmtId="0" fontId="0" fillId="0" borderId="0" xfId="168" applyFont="1" applyFill="1" applyAlignment="1">
      <alignment horizontal="center" vertical="center"/>
      <protection/>
    </xf>
    <xf numFmtId="0" fontId="4" fillId="47" borderId="13" xfId="0" applyFont="1" applyFill="1" applyBorder="1" applyAlignment="1">
      <alignment vertical="center"/>
    </xf>
    <xf numFmtId="181" fontId="4" fillId="0" borderId="13" xfId="168" applyNumberFormat="1" applyFont="1" applyFill="1" applyBorder="1" applyAlignment="1">
      <alignment horizontal="right" vertical="center" wrapText="1"/>
      <protection/>
    </xf>
    <xf numFmtId="0" fontId="0" fillId="47" borderId="13" xfId="0" applyFont="1" applyFill="1" applyBorder="1" applyAlignment="1">
      <alignment vertical="center"/>
    </xf>
    <xf numFmtId="0" fontId="0" fillId="0" borderId="13" xfId="168" applyFont="1" applyFill="1" applyBorder="1" applyAlignment="1">
      <alignment vertical="center"/>
      <protection/>
    </xf>
    <xf numFmtId="179" fontId="0" fillId="47" borderId="13" xfId="0" applyNumberFormat="1" applyFont="1" applyFill="1" applyBorder="1" applyAlignment="1" applyProtection="1">
      <alignment horizontal="left" vertical="center"/>
      <protection locked="0"/>
    </xf>
    <xf numFmtId="182" fontId="0" fillId="47" borderId="13" xfId="0" applyNumberFormat="1" applyFont="1" applyFill="1" applyBorder="1" applyAlignment="1" applyProtection="1">
      <alignment horizontal="left" vertical="center"/>
      <protection locked="0"/>
    </xf>
    <xf numFmtId="179" fontId="0" fillId="47" borderId="16" xfId="0" applyNumberFormat="1" applyFont="1" applyFill="1" applyBorder="1" applyAlignment="1" applyProtection="1">
      <alignment horizontal="left" vertical="center"/>
      <protection locked="0"/>
    </xf>
    <xf numFmtId="0" fontId="0" fillId="11" borderId="13" xfId="0" applyFont="1" applyFill="1" applyBorder="1" applyAlignment="1">
      <alignment vertical="center"/>
    </xf>
    <xf numFmtId="0" fontId="4" fillId="0" borderId="13" xfId="168" applyFont="1" applyFill="1" applyBorder="1" applyAlignment="1">
      <alignment vertical="center"/>
      <protection/>
    </xf>
    <xf numFmtId="0" fontId="4" fillId="48" borderId="13" xfId="0" applyFont="1" applyFill="1" applyBorder="1" applyAlignment="1">
      <alignment vertical="center"/>
    </xf>
    <xf numFmtId="0" fontId="4" fillId="47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indent="1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right" vertical="center"/>
    </xf>
    <xf numFmtId="0" fontId="8" fillId="0" borderId="13" xfId="167" applyFont="1" applyBorder="1" applyAlignment="1">
      <alignment horizontal="center" vertical="center"/>
      <protection/>
    </xf>
    <xf numFmtId="0" fontId="8" fillId="0" borderId="0" xfId="167" applyFont="1">
      <alignment/>
      <protection/>
    </xf>
    <xf numFmtId="179" fontId="3" fillId="0" borderId="13" xfId="167" applyNumberFormat="1" applyFont="1" applyBorder="1" applyAlignment="1">
      <alignment horizontal="right" vertical="center"/>
      <protection/>
    </xf>
    <xf numFmtId="179" fontId="8" fillId="0" borderId="0" xfId="167" applyNumberFormat="1" applyFont="1">
      <alignment/>
      <protection/>
    </xf>
    <xf numFmtId="49" fontId="8" fillId="0" borderId="13" xfId="167" applyNumberFormat="1" applyFont="1" applyBorder="1" applyAlignment="1">
      <alignment vertical="center"/>
      <protection/>
    </xf>
    <xf numFmtId="0" fontId="8" fillId="0" borderId="13" xfId="167" applyFont="1" applyBorder="1" applyAlignment="1">
      <alignment horizontal="left" vertical="center"/>
      <protection/>
    </xf>
    <xf numFmtId="179" fontId="8" fillId="0" borderId="13" xfId="167" applyNumberFormat="1" applyFont="1" applyFill="1" applyBorder="1" applyAlignment="1">
      <alignment horizontal="right" vertical="center"/>
      <protection/>
    </xf>
    <xf numFmtId="179" fontId="8" fillId="0" borderId="13" xfId="167" applyNumberFormat="1" applyFont="1" applyBorder="1" applyAlignment="1">
      <alignment horizontal="right" vertical="center"/>
      <protection/>
    </xf>
    <xf numFmtId="0" fontId="8" fillId="0" borderId="13" xfId="167" applyFont="1" applyBorder="1" applyAlignment="1">
      <alignment vertical="center"/>
      <protection/>
    </xf>
    <xf numFmtId="49" fontId="8" fillId="0" borderId="13" xfId="167" applyNumberFormat="1" applyFont="1" applyBorder="1" applyAlignment="1">
      <alignment horizontal="center" vertical="center"/>
      <protection/>
    </xf>
    <xf numFmtId="0" fontId="8" fillId="0" borderId="17" xfId="167" applyFont="1" applyFill="1" applyBorder="1" applyAlignment="1">
      <alignment horizontal="left" vertical="center"/>
      <protection/>
    </xf>
    <xf numFmtId="0" fontId="8" fillId="0" borderId="18" xfId="167" applyFont="1" applyFill="1" applyBorder="1" applyAlignment="1">
      <alignment horizontal="left" vertical="center"/>
      <protection/>
    </xf>
    <xf numFmtId="0" fontId="8" fillId="0" borderId="13" xfId="167" applyFont="1" applyFill="1" applyBorder="1" applyAlignment="1">
      <alignment horizontal="left" vertical="center"/>
      <protection/>
    </xf>
    <xf numFmtId="0" fontId="4" fillId="0" borderId="13" xfId="166" applyFont="1" applyBorder="1" applyAlignment="1">
      <alignment horizontal="right" vertical="center" wrapText="1"/>
      <protection/>
    </xf>
    <xf numFmtId="0" fontId="0" fillId="0" borderId="13" xfId="0" applyBorder="1" applyAlignment="1">
      <alignment horizontal="center" vertical="center"/>
    </xf>
    <xf numFmtId="1" fontId="61" fillId="0" borderId="0" xfId="170" applyNumberFormat="1" applyFont="1" applyAlignment="1">
      <alignment horizontal="center" vertical="center"/>
      <protection/>
    </xf>
    <xf numFmtId="0" fontId="61" fillId="0" borderId="0" xfId="157" applyFont="1" applyAlignment="1">
      <alignment horizontal="center" vertical="center"/>
      <protection/>
    </xf>
    <xf numFmtId="0" fontId="4" fillId="0" borderId="14" xfId="157" applyFont="1" applyFill="1" applyBorder="1" applyAlignment="1">
      <alignment horizontal="left" vertical="center" wrapText="1"/>
      <protection/>
    </xf>
    <xf numFmtId="0" fontId="0" fillId="0" borderId="14" xfId="157" applyFont="1" applyFill="1" applyBorder="1" applyAlignment="1">
      <alignment horizontal="left" vertical="center" wrapText="1"/>
      <protection/>
    </xf>
    <xf numFmtId="0" fontId="61" fillId="0" borderId="0" xfId="168" applyFont="1" applyFill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13" xfId="167" applyFont="1" applyBorder="1" applyAlignment="1">
      <alignment horizontal="center" vertical="center"/>
      <protection/>
    </xf>
    <xf numFmtId="0" fontId="8" fillId="0" borderId="17" xfId="167" applyFont="1" applyFill="1" applyBorder="1" applyAlignment="1">
      <alignment horizontal="left" vertical="center"/>
      <protection/>
    </xf>
    <xf numFmtId="0" fontId="8" fillId="0" borderId="18" xfId="167" applyFont="1" applyFill="1" applyBorder="1" applyAlignment="1">
      <alignment horizontal="left" vertical="center"/>
      <protection/>
    </xf>
    <xf numFmtId="0" fontId="8" fillId="0" borderId="13" xfId="167" applyFont="1" applyBorder="1" applyAlignment="1">
      <alignment horizontal="left" vertical="center"/>
      <protection/>
    </xf>
    <xf numFmtId="0" fontId="8" fillId="0" borderId="13" xfId="167" applyFont="1" applyFill="1" applyBorder="1" applyAlignment="1">
      <alignment horizontal="left" vertical="center"/>
      <protection/>
    </xf>
    <xf numFmtId="0" fontId="8" fillId="0" borderId="17" xfId="167" applyFont="1" applyBorder="1" applyAlignment="1">
      <alignment horizontal="left" vertical="center"/>
      <protection/>
    </xf>
    <xf numFmtId="0" fontId="8" fillId="0" borderId="18" xfId="167" applyFont="1" applyBorder="1" applyAlignment="1">
      <alignment horizontal="left" vertical="center"/>
      <protection/>
    </xf>
    <xf numFmtId="0" fontId="63" fillId="0" borderId="0" xfId="167" applyFont="1" applyBorder="1" applyAlignment="1">
      <alignment horizontal="center" vertical="center"/>
      <protection/>
    </xf>
    <xf numFmtId="0" fontId="8" fillId="0" borderId="15" xfId="167" applyFont="1" applyBorder="1" applyAlignment="1">
      <alignment horizontal="right"/>
      <protection/>
    </xf>
    <xf numFmtId="0" fontId="3" fillId="0" borderId="17" xfId="167" applyFont="1" applyBorder="1" applyAlignment="1">
      <alignment horizontal="center" vertical="center"/>
      <protection/>
    </xf>
    <xf numFmtId="0" fontId="3" fillId="0" borderId="19" xfId="167" applyFont="1" applyBorder="1" applyAlignment="1">
      <alignment horizontal="center" vertical="center"/>
      <protection/>
    </xf>
    <xf numFmtId="0" fontId="3" fillId="0" borderId="18" xfId="167" applyFont="1" applyBorder="1" applyAlignment="1">
      <alignment horizontal="center" vertical="center"/>
      <protection/>
    </xf>
    <xf numFmtId="0" fontId="61" fillId="0" borderId="0" xfId="166" applyFont="1" applyAlignment="1">
      <alignment horizontal="center" vertical="center"/>
      <protection/>
    </xf>
    <xf numFmtId="0" fontId="61" fillId="0" borderId="0" xfId="166" applyFont="1" applyAlignment="1">
      <alignment horizontal="center" vertical="center" wrapText="1"/>
      <protection/>
    </xf>
    <xf numFmtId="0" fontId="0" fillId="0" borderId="15" xfId="166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3" fillId="0" borderId="13" xfId="156" applyFont="1" applyBorder="1" applyAlignment="1" applyProtection="1">
      <alignment horizontal="center" vertical="center" wrapText="1"/>
      <protection/>
    </xf>
    <xf numFmtId="0" fontId="3" fillId="0" borderId="20" xfId="156" applyFont="1" applyBorder="1" applyAlignment="1" applyProtection="1">
      <alignment horizontal="center" vertical="center" wrapText="1"/>
      <protection/>
    </xf>
    <xf numFmtId="0" fontId="3" fillId="0" borderId="16" xfId="156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3" xfId="165" applyFont="1" applyBorder="1" applyAlignment="1">
      <alignment horizontal="center" vertical="center" wrapText="1"/>
      <protection/>
    </xf>
    <xf numFmtId="0" fontId="0" fillId="0" borderId="14" xfId="165" applyFont="1" applyBorder="1" applyAlignment="1">
      <alignment horizontal="left" wrapText="1"/>
      <protection/>
    </xf>
    <xf numFmtId="0" fontId="11" fillId="0" borderId="13" xfId="165" applyFont="1" applyBorder="1" applyAlignment="1">
      <alignment horizontal="center" vertical="center"/>
      <protection/>
    </xf>
    <xf numFmtId="0" fontId="62" fillId="0" borderId="0" xfId="165" applyFont="1" applyAlignment="1">
      <alignment horizontal="center" vertical="center"/>
      <protection/>
    </xf>
    <xf numFmtId="0" fontId="0" fillId="0" borderId="13" xfId="165" applyFont="1" applyBorder="1" applyAlignment="1">
      <alignment horizontal="center" vertical="center"/>
      <protection/>
    </xf>
    <xf numFmtId="0" fontId="0" fillId="0" borderId="15" xfId="165" applyFont="1" applyBorder="1" applyAlignment="1">
      <alignment horizontal="right"/>
      <protection/>
    </xf>
    <xf numFmtId="0" fontId="0" fillId="0" borderId="15" xfId="165" applyFont="1" applyBorder="1" applyAlignment="1">
      <alignment horizontal="right"/>
      <protection/>
    </xf>
  </cellXfs>
  <cellStyles count="238">
    <cellStyle name="Normal" xfId="0"/>
    <cellStyle name="?′?¨ò?" xfId="15"/>
    <cellStyle name="?§??[0]_??×ü" xfId="16"/>
    <cellStyle name="?§??_??×ü" xfId="17"/>
    <cellStyle name="?§??·???[0]_??2??t·???×êá?" xfId="18"/>
    <cellStyle name="?§??·???_??2??t·???×êá?" xfId="19"/>
    <cellStyle name="?§·???[0]_laroux" xfId="20"/>
    <cellStyle name="?§·???_97-917" xfId="21"/>
    <cellStyle name="_ET_STYLE_NoName_00_" xfId="22"/>
    <cellStyle name="20% - 强调文字颜色 1" xfId="23"/>
    <cellStyle name="20% - 强调文字颜色 1 2" xfId="24"/>
    <cellStyle name="20% - 强调文字颜色 1 3" xfId="25"/>
    <cellStyle name="20% - 强调文字颜色 2" xfId="26"/>
    <cellStyle name="20% - 强调文字颜色 2 2" xfId="27"/>
    <cellStyle name="20% - 强调文字颜色 2 3" xfId="28"/>
    <cellStyle name="20% - 强调文字颜色 3" xfId="29"/>
    <cellStyle name="20% - 强调文字颜色 3 2" xfId="30"/>
    <cellStyle name="20% - 强调文字颜色 3 3" xfId="31"/>
    <cellStyle name="20% - 强调文字颜色 4" xfId="32"/>
    <cellStyle name="20% - 强调文字颜色 4 2" xfId="33"/>
    <cellStyle name="20% - 强调文字颜色 4 3" xfId="34"/>
    <cellStyle name="20% - 强调文字颜色 5" xfId="35"/>
    <cellStyle name="20% - 强调文字颜色 5 2" xfId="36"/>
    <cellStyle name="20% - 强调文字颜色 5 3" xfId="37"/>
    <cellStyle name="20% - 强调文字颜色 6" xfId="38"/>
    <cellStyle name="20% - 强调文字颜色 6 2" xfId="39"/>
    <cellStyle name="20% - 强调文字颜色 6 3" xfId="40"/>
    <cellStyle name="3???á′?ó" xfId="41"/>
    <cellStyle name="3￡1?_??2??t·???×êá?" xfId="42"/>
    <cellStyle name="40% - 强调文字颜色 1" xfId="43"/>
    <cellStyle name="40% - 强调文字颜色 1 2" xfId="44"/>
    <cellStyle name="40% - 强调文字颜色 1 3" xfId="45"/>
    <cellStyle name="40% - 强调文字颜色 2" xfId="46"/>
    <cellStyle name="40% - 强调文字颜色 2 2" xfId="47"/>
    <cellStyle name="40% - 强调文字颜色 2 3" xfId="48"/>
    <cellStyle name="40% - 强调文字颜色 3" xfId="49"/>
    <cellStyle name="40% - 强调文字颜色 3 2" xfId="50"/>
    <cellStyle name="40% - 强调文字颜色 3 3" xfId="51"/>
    <cellStyle name="40% - 强调文字颜色 4" xfId="52"/>
    <cellStyle name="40% - 强调文字颜色 4 2" xfId="53"/>
    <cellStyle name="40% - 强调文字颜色 4 3" xfId="54"/>
    <cellStyle name="40% - 强调文字颜色 5" xfId="55"/>
    <cellStyle name="40% - 强调文字颜色 5 2" xfId="56"/>
    <cellStyle name="40% - 强调文字颜色 5 3" xfId="57"/>
    <cellStyle name="40% - 强调文字颜色 6" xfId="58"/>
    <cellStyle name="40% - 强调文字颜色 6 2" xfId="59"/>
    <cellStyle name="40% - 强调文字颜色 6 3" xfId="60"/>
    <cellStyle name="60% - 强调文字颜色 1" xfId="61"/>
    <cellStyle name="60% - 强调文字颜色 1 2" xfId="62"/>
    <cellStyle name="60% - 强调文字颜色 1 3" xfId="63"/>
    <cellStyle name="60% - 强调文字颜色 2" xfId="64"/>
    <cellStyle name="60% - 强调文字颜色 2 2" xfId="65"/>
    <cellStyle name="60% - 强调文字颜色 2 3" xfId="66"/>
    <cellStyle name="60% - 强调文字颜色 3" xfId="67"/>
    <cellStyle name="60% - 强调文字颜色 3 2" xfId="68"/>
    <cellStyle name="60% - 强调文字颜色 3 3" xfId="69"/>
    <cellStyle name="60% - 强调文字颜色 4" xfId="70"/>
    <cellStyle name="60% - 强调文字颜色 4 2" xfId="71"/>
    <cellStyle name="60% - 强调文字颜色 4 3" xfId="72"/>
    <cellStyle name="60% - 强调文字颜色 5" xfId="73"/>
    <cellStyle name="60% - 强调文字颜色 5 2" xfId="74"/>
    <cellStyle name="60% - 强调文字颜色 5 3" xfId="75"/>
    <cellStyle name="60% - 强调文字颜色 6" xfId="76"/>
    <cellStyle name="60% - 强调文字颜色 6 2" xfId="77"/>
    <cellStyle name="60% - 强调文字颜色 6 3" xfId="78"/>
    <cellStyle name="Accent1" xfId="79"/>
    <cellStyle name="Accent1 - 20%" xfId="80"/>
    <cellStyle name="Accent1 - 40%" xfId="81"/>
    <cellStyle name="Accent1 - 60%" xfId="82"/>
    <cellStyle name="Accent1_2007年转移支付测算" xfId="83"/>
    <cellStyle name="Accent2" xfId="84"/>
    <cellStyle name="Accent2 - 20%" xfId="85"/>
    <cellStyle name="Accent2 - 40%" xfId="86"/>
    <cellStyle name="Accent2 - 60%" xfId="87"/>
    <cellStyle name="Accent2_2007年转移支付测算" xfId="88"/>
    <cellStyle name="Accent3" xfId="89"/>
    <cellStyle name="Accent3 - 20%" xfId="90"/>
    <cellStyle name="Accent3 - 40%" xfId="91"/>
    <cellStyle name="Accent3 - 60%" xfId="92"/>
    <cellStyle name="Accent3_2007年转移支付测算" xfId="93"/>
    <cellStyle name="Accent4" xfId="94"/>
    <cellStyle name="Accent4 - 20%" xfId="95"/>
    <cellStyle name="Accent4 - 40%" xfId="96"/>
    <cellStyle name="Accent4 - 60%" xfId="97"/>
    <cellStyle name="Accent4_2013年社保本级专项经费(20130307)" xfId="98"/>
    <cellStyle name="Accent5" xfId="99"/>
    <cellStyle name="Accent5 - 20%" xfId="100"/>
    <cellStyle name="Accent5 - 40%" xfId="101"/>
    <cellStyle name="Accent5 - 60%" xfId="102"/>
    <cellStyle name="Accent5_2013年社保本级专项经费(20130307)" xfId="103"/>
    <cellStyle name="Accent6" xfId="104"/>
    <cellStyle name="Accent6 - 20%" xfId="105"/>
    <cellStyle name="Accent6 - 40%" xfId="106"/>
    <cellStyle name="Accent6 - 60%" xfId="107"/>
    <cellStyle name="Accent6_2007年转移支付测算" xfId="108"/>
    <cellStyle name="ColLevel_0" xfId="109"/>
    <cellStyle name="Comma [0]_1995" xfId="110"/>
    <cellStyle name="Comma_1995" xfId="111"/>
    <cellStyle name="Currency [0]_1995" xfId="112"/>
    <cellStyle name="Currency_1995" xfId="113"/>
    <cellStyle name="no dec" xfId="114"/>
    <cellStyle name="Normal_APR" xfId="115"/>
    <cellStyle name="oó?ì3???á′?ó" xfId="116"/>
    <cellStyle name="RowLevel_0" xfId="117"/>
    <cellStyle name="Percent" xfId="118"/>
    <cellStyle name="百分比 2" xfId="119"/>
    <cellStyle name="标题" xfId="120"/>
    <cellStyle name="标题 1" xfId="121"/>
    <cellStyle name="标题 1 2" xfId="122"/>
    <cellStyle name="标题 1 3" xfId="123"/>
    <cellStyle name="标题 2" xfId="124"/>
    <cellStyle name="标题 2 2" xfId="125"/>
    <cellStyle name="标题 2 3" xfId="126"/>
    <cellStyle name="标题 3" xfId="127"/>
    <cellStyle name="标题 3 2" xfId="128"/>
    <cellStyle name="标题 3 3" xfId="129"/>
    <cellStyle name="标题 4" xfId="130"/>
    <cellStyle name="标题 4 2" xfId="131"/>
    <cellStyle name="标题 4 3" xfId="132"/>
    <cellStyle name="标题 5" xfId="133"/>
    <cellStyle name="标题 6" xfId="134"/>
    <cellStyle name="表标题" xfId="135"/>
    <cellStyle name="差" xfId="136"/>
    <cellStyle name="差 2" xfId="137"/>
    <cellStyle name="差 3" xfId="138"/>
    <cellStyle name="差_{FAEA61C0-5D79-F7C6-68D7-A741FC9FDF48}" xfId="139"/>
    <cellStyle name="差_{FAEA61C0-5D79-F7C6-68D7-A741FC9FDF48}_2020年社保预算表" xfId="140"/>
    <cellStyle name="差_2007年转移支付测算" xfId="141"/>
    <cellStyle name="差_2007年转移支付测算_2013年社保本级专项经费(20130307)" xfId="142"/>
    <cellStyle name="差_2007年转移支付测算_2013申请追加项目(预算汇总）" xfId="143"/>
    <cellStyle name="差_2013年社保本级专项经费(20130307)" xfId="144"/>
    <cellStyle name="差_2013申请追加项目(预算汇总）" xfId="145"/>
    <cellStyle name="差_2018年预算表" xfId="146"/>
    <cellStyle name="差_2018年政府收支分类表" xfId="147"/>
    <cellStyle name="差_2019年市级一般公共预算支出明细表" xfId="148"/>
    <cellStyle name="差_2019年重点专项（初稿）" xfId="149"/>
    <cellStyle name="差_盘活财政存量资金安排情况表" xfId="150"/>
    <cellStyle name="差_盘活财政存量资金安排情况表_2020年社保预算表" xfId="151"/>
    <cellStyle name="差_张掖市重点工作重大项目资金建议表（定稿）" xfId="152"/>
    <cellStyle name="差_张掖市重点工作重大项目资金建议表（定稿）_2020年社保预算表" xfId="153"/>
    <cellStyle name="常规 10" xfId="154"/>
    <cellStyle name="常规 17" xfId="155"/>
    <cellStyle name="常规 2" xfId="156"/>
    <cellStyle name="常规 2 2" xfId="157"/>
    <cellStyle name="常规 2_2019年市级一般公共预算支出明细表" xfId="158"/>
    <cellStyle name="常规 21" xfId="159"/>
    <cellStyle name="常规 23" xfId="160"/>
    <cellStyle name="常规 3" xfId="161"/>
    <cellStyle name="常规 3 2" xfId="162"/>
    <cellStyle name="常规 3_2019年市级一般公共预算支出明细表" xfId="163"/>
    <cellStyle name="常规 4" xfId="164"/>
    <cellStyle name="常规_2000本级预算执行" xfId="165"/>
    <cellStyle name="常规_2014、2015社保基金预决算数据（人代会用）20150119" xfId="166"/>
    <cellStyle name="常规_2018年政府收支分类表" xfId="167"/>
    <cellStyle name="常规_2019年市级一般公共预算支出明细表" xfId="168"/>
    <cellStyle name="常规_本级预算汇总" xfId="169"/>
    <cellStyle name="常规_全市代编预算(地方增10.83)" xfId="170"/>
    <cellStyle name="超级链接" xfId="171"/>
    <cellStyle name="Hyperlink" xfId="172"/>
    <cellStyle name="好" xfId="173"/>
    <cellStyle name="好 2" xfId="174"/>
    <cellStyle name="好 3" xfId="175"/>
    <cellStyle name="好_{FAEA61C0-5D79-F7C6-68D7-A741FC9FDF48}" xfId="176"/>
    <cellStyle name="好_{FAEA61C0-5D79-F7C6-68D7-A741FC9FDF48}_2020年社保预算表" xfId="177"/>
    <cellStyle name="好_2013年社保本级专项经费(20130307)" xfId="178"/>
    <cellStyle name="好_2013申请追加项目(预算汇总）" xfId="179"/>
    <cellStyle name="好_2018年预算表" xfId="180"/>
    <cellStyle name="好_2018年政府收支分类表" xfId="181"/>
    <cellStyle name="好_2019年市级一般公共预算支出明细表" xfId="182"/>
    <cellStyle name="好_2019年重点专项（初稿）" xfId="183"/>
    <cellStyle name="好_盘活财政存量资金安排情况表" xfId="184"/>
    <cellStyle name="好_盘活财政存量资金安排情况表_2020年社保预算表" xfId="185"/>
    <cellStyle name="好_张掖市重点工作重大项目资金建议表（定稿）" xfId="186"/>
    <cellStyle name="好_张掖市重点工作重大项目资金建议表（定稿）_2020年社保预算表" xfId="187"/>
    <cellStyle name="后继超级链接" xfId="188"/>
    <cellStyle name="汇总" xfId="189"/>
    <cellStyle name="汇总 2" xfId="190"/>
    <cellStyle name="汇总 3" xfId="191"/>
    <cellStyle name="Currency" xfId="192"/>
    <cellStyle name="Currency [0]" xfId="193"/>
    <cellStyle name="计算" xfId="194"/>
    <cellStyle name="计算 2" xfId="195"/>
    <cellStyle name="计算 3" xfId="196"/>
    <cellStyle name="检查单元格" xfId="197"/>
    <cellStyle name="检查单元格 2" xfId="198"/>
    <cellStyle name="检查单元格 3" xfId="199"/>
    <cellStyle name="解释性文本" xfId="200"/>
    <cellStyle name="解释性文本 2" xfId="201"/>
    <cellStyle name="解释性文本 3" xfId="202"/>
    <cellStyle name="警告文本" xfId="203"/>
    <cellStyle name="警告文本 2" xfId="204"/>
    <cellStyle name="警告文本 3" xfId="205"/>
    <cellStyle name="链接单元格" xfId="206"/>
    <cellStyle name="链接单元格 2" xfId="207"/>
    <cellStyle name="链接单元格 3" xfId="208"/>
    <cellStyle name="普通_97-917" xfId="209"/>
    <cellStyle name="千分位[0]_laroux" xfId="210"/>
    <cellStyle name="千分位_97-917" xfId="211"/>
    <cellStyle name="千位[0]_1" xfId="212"/>
    <cellStyle name="千位_1" xfId="213"/>
    <cellStyle name="Comma" xfId="214"/>
    <cellStyle name="Comma [0]" xfId="215"/>
    <cellStyle name="强调 1" xfId="216"/>
    <cellStyle name="强调 2" xfId="217"/>
    <cellStyle name="强调 3" xfId="218"/>
    <cellStyle name="强调文字颜色 1" xfId="219"/>
    <cellStyle name="强调文字颜色 1 2" xfId="220"/>
    <cellStyle name="强调文字颜色 1 3" xfId="221"/>
    <cellStyle name="强调文字颜色 2" xfId="222"/>
    <cellStyle name="强调文字颜色 2 2" xfId="223"/>
    <cellStyle name="强调文字颜色 2 3" xfId="224"/>
    <cellStyle name="强调文字颜色 3" xfId="225"/>
    <cellStyle name="强调文字颜色 3 2" xfId="226"/>
    <cellStyle name="强调文字颜色 3 3" xfId="227"/>
    <cellStyle name="强调文字颜色 4" xfId="228"/>
    <cellStyle name="强调文字颜色 4 2" xfId="229"/>
    <cellStyle name="强调文字颜色 4 3" xfId="230"/>
    <cellStyle name="强调文字颜色 5" xfId="231"/>
    <cellStyle name="强调文字颜色 5 2" xfId="232"/>
    <cellStyle name="强调文字颜色 5 3" xfId="233"/>
    <cellStyle name="强调文字颜色 6" xfId="234"/>
    <cellStyle name="强调文字颜色 6 2" xfId="235"/>
    <cellStyle name="强调文字颜色 6 3" xfId="236"/>
    <cellStyle name="适中" xfId="237"/>
    <cellStyle name="适中 2" xfId="238"/>
    <cellStyle name="适中 3" xfId="239"/>
    <cellStyle name="输出" xfId="240"/>
    <cellStyle name="输出 2" xfId="241"/>
    <cellStyle name="输出 3" xfId="242"/>
    <cellStyle name="输入" xfId="243"/>
    <cellStyle name="输入 2" xfId="244"/>
    <cellStyle name="输入 3" xfId="245"/>
    <cellStyle name="未定义" xfId="246"/>
    <cellStyle name="样式 1" xfId="247"/>
    <cellStyle name="Followed Hyperlink" xfId="248"/>
    <cellStyle name="注释" xfId="249"/>
    <cellStyle name="注释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39044;&#31639;&#31185;&#36164;&#26009;\2000&#24180;&#39044;&#31639;\&#20154;&#22823;&#36890;&#36807;&#39044;&#31639;\1999&#27719;&#24635;&#39044;&#31639;&#36164;&#260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39044;&#31639;&#34920;%20-%20&#21103;&#264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收支简表"/>
      <sheetName val="收支总表"/>
      <sheetName val="支出明细表"/>
      <sheetName val="基金表"/>
      <sheetName val="收入分县市"/>
      <sheetName val="支出分县市"/>
      <sheetName val="支出分县市 (2)"/>
      <sheetName val="大口径收入"/>
      <sheetName val="大口径分县市"/>
      <sheetName val="大口径分级次"/>
      <sheetName val="收入分析"/>
      <sheetName val="收入简表"/>
      <sheetName val="收入分县市 (2)"/>
      <sheetName val="乡镇财政"/>
      <sheetName val="支出分析"/>
      <sheetName val="99财力"/>
      <sheetName val="99增量"/>
      <sheetName val="地直企业所得税"/>
      <sheetName val="本级财力预计"/>
      <sheetName val="支出明细"/>
      <sheetName val="本级支出明细2"/>
      <sheetName val="科室汇总"/>
      <sheetName val="车辆专项"/>
      <sheetName val="支出安排"/>
      <sheetName val="专项预算"/>
      <sheetName val="收入简表 (2)"/>
      <sheetName val="建议计划"/>
      <sheetName val="总收入明细"/>
      <sheetName val="计划分析"/>
      <sheetName val="系统计划"/>
      <sheetName val="收支安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衡简表2019"/>
      <sheetName val="收入建议"/>
      <sheetName val="本级收入"/>
      <sheetName val="本级支出"/>
      <sheetName val="本级支出明细"/>
      <sheetName val="本级平衡"/>
      <sheetName val="支出经济分类"/>
      <sheetName val="提前下达专项"/>
      <sheetName val="三年滚动表"/>
      <sheetName val="三年本级收入"/>
      <sheetName val="政府性基金预算"/>
      <sheetName val="社保基金收入"/>
      <sheetName val="社保基金支出"/>
      <sheetName val="国有资本经营预算"/>
      <sheetName val="三公经费预算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4.25"/>
  <cols>
    <col min="1" max="1" width="45.50390625" style="53" customWidth="1"/>
    <col min="2" max="2" width="25.75390625" style="53" customWidth="1"/>
    <col min="3" max="3" width="9.875" style="53" hidden="1" customWidth="1"/>
    <col min="4" max="4" width="0.12890625" style="53" hidden="1" customWidth="1"/>
    <col min="5" max="5" width="9.625" style="53" customWidth="1"/>
    <col min="6" max="16384" width="9.00390625" style="54" customWidth="1"/>
  </cols>
  <sheetData>
    <row r="1" spans="1:5" ht="36.75" customHeight="1">
      <c r="A1" s="147" t="s">
        <v>0</v>
      </c>
      <c r="B1" s="147"/>
      <c r="C1" s="55"/>
      <c r="D1" s="55"/>
      <c r="E1" s="55"/>
    </row>
    <row r="2" spans="1:5" ht="17.25" customHeight="1">
      <c r="A2" s="56"/>
      <c r="B2" s="56"/>
      <c r="C2" s="57"/>
      <c r="D2" s="57"/>
      <c r="E2" s="57"/>
    </row>
    <row r="3" spans="1:5" s="60" customFormat="1" ht="18" customHeight="1">
      <c r="A3" s="86"/>
      <c r="B3" s="87" t="s">
        <v>1</v>
      </c>
      <c r="C3" s="88"/>
      <c r="D3" s="88"/>
      <c r="E3" s="88"/>
    </row>
    <row r="4" spans="1:5" s="60" customFormat="1" ht="36" customHeight="1">
      <c r="A4" s="89" t="s">
        <v>2</v>
      </c>
      <c r="B4" s="103" t="s">
        <v>3</v>
      </c>
      <c r="C4" s="89" t="s">
        <v>4</v>
      </c>
      <c r="D4" s="89" t="s">
        <v>5</v>
      </c>
      <c r="E4" s="90"/>
    </row>
    <row r="5" spans="1:5" s="60" customFormat="1" ht="27.75" customHeight="1">
      <c r="A5" s="91" t="s">
        <v>6</v>
      </c>
      <c r="B5" s="92">
        <f>B6+B18</f>
        <v>5224</v>
      </c>
      <c r="C5" s="92">
        <f>SUM(C6,C15)</f>
        <v>44180</v>
      </c>
      <c r="D5" s="93"/>
      <c r="E5" s="94"/>
    </row>
    <row r="6" spans="1:5" s="52" customFormat="1" ht="27.75" customHeight="1">
      <c r="A6" s="95" t="s">
        <v>7</v>
      </c>
      <c r="B6" s="95">
        <f>SUM(B7:B17)</f>
        <v>4777</v>
      </c>
      <c r="C6" s="92">
        <v>27000</v>
      </c>
      <c r="D6" s="92"/>
      <c r="E6" s="96"/>
    </row>
    <row r="7" spans="1:5" s="60" customFormat="1" ht="27.75" customHeight="1">
      <c r="A7" s="97" t="s">
        <v>8</v>
      </c>
      <c r="B7" s="97">
        <v>1674</v>
      </c>
      <c r="C7" s="98"/>
      <c r="D7" s="98"/>
      <c r="E7" s="99"/>
    </row>
    <row r="8" spans="1:5" s="60" customFormat="1" ht="27.75" customHeight="1">
      <c r="A8" s="97" t="s">
        <v>9</v>
      </c>
      <c r="B8" s="97">
        <v>1358</v>
      </c>
      <c r="C8" s="98"/>
      <c r="D8" s="98"/>
      <c r="E8" s="99"/>
    </row>
    <row r="9" spans="1:5" s="60" customFormat="1" ht="27.75" customHeight="1">
      <c r="A9" s="97" t="s">
        <v>10</v>
      </c>
      <c r="B9" s="97">
        <v>100</v>
      </c>
      <c r="C9" s="98"/>
      <c r="D9" s="98"/>
      <c r="E9" s="99"/>
    </row>
    <row r="10" spans="1:5" s="60" customFormat="1" ht="27.75" customHeight="1">
      <c r="A10" s="97" t="s">
        <v>11</v>
      </c>
      <c r="B10" s="97">
        <v>51</v>
      </c>
      <c r="C10" s="98"/>
      <c r="D10" s="98"/>
      <c r="E10" s="99"/>
    </row>
    <row r="11" spans="1:5" s="60" customFormat="1" ht="27.75" customHeight="1">
      <c r="A11" s="97" t="s">
        <v>12</v>
      </c>
      <c r="B11" s="97">
        <v>50</v>
      </c>
      <c r="C11" s="98"/>
      <c r="D11" s="98"/>
      <c r="E11" s="99"/>
    </row>
    <row r="12" spans="1:5" s="60" customFormat="1" ht="27.75" customHeight="1">
      <c r="A12" s="97" t="s">
        <v>13</v>
      </c>
      <c r="B12" s="97">
        <v>420</v>
      </c>
      <c r="C12" s="98"/>
      <c r="D12" s="98"/>
      <c r="E12" s="99"/>
    </row>
    <row r="13" spans="1:5" s="60" customFormat="1" ht="27.75" customHeight="1">
      <c r="A13" s="97" t="s">
        <v>14</v>
      </c>
      <c r="B13" s="97">
        <v>285</v>
      </c>
      <c r="C13" s="98"/>
      <c r="D13" s="98"/>
      <c r="E13" s="99"/>
    </row>
    <row r="14" spans="1:5" s="60" customFormat="1" ht="27.75" customHeight="1">
      <c r="A14" s="97" t="s">
        <v>15</v>
      </c>
      <c r="B14" s="97">
        <v>565</v>
      </c>
      <c r="C14" s="98"/>
      <c r="D14" s="98"/>
      <c r="E14" s="99"/>
    </row>
    <row r="15" spans="1:5" s="52" customFormat="1" ht="27.75" customHeight="1">
      <c r="A15" s="97" t="s">
        <v>16</v>
      </c>
      <c r="B15" s="97">
        <v>250</v>
      </c>
      <c r="C15" s="92">
        <f>SUM(C16:C23)</f>
        <v>17180</v>
      </c>
      <c r="D15" s="98"/>
      <c r="E15" s="99"/>
    </row>
    <row r="16" spans="1:5" s="60" customFormat="1" ht="27.75" customHeight="1">
      <c r="A16" s="97" t="s">
        <v>17</v>
      </c>
      <c r="B16" s="97"/>
      <c r="C16" s="98"/>
      <c r="D16" s="98"/>
      <c r="E16" s="99"/>
    </row>
    <row r="17" spans="1:5" s="60" customFormat="1" ht="27.75" customHeight="1">
      <c r="A17" s="97" t="s">
        <v>18</v>
      </c>
      <c r="B17" s="97">
        <v>24</v>
      </c>
      <c r="C17" s="98">
        <v>7000</v>
      </c>
      <c r="D17" s="98"/>
      <c r="E17" s="99"/>
    </row>
    <row r="18" spans="1:5" s="60" customFormat="1" ht="27.75" customHeight="1">
      <c r="A18" s="95" t="s">
        <v>19</v>
      </c>
      <c r="B18" s="95">
        <f>B19</f>
        <v>447</v>
      </c>
      <c r="C18" s="98">
        <v>1400</v>
      </c>
      <c r="D18" s="98"/>
      <c r="E18" s="99"/>
    </row>
    <row r="19" spans="1:5" s="60" customFormat="1" ht="27.75" customHeight="1">
      <c r="A19" s="100" t="s">
        <v>20</v>
      </c>
      <c r="B19" s="100">
        <v>447</v>
      </c>
      <c r="C19" s="98"/>
      <c r="D19" s="98"/>
      <c r="E19" s="99"/>
    </row>
    <row r="20" spans="1:5" s="60" customFormat="1" ht="27.75" customHeight="1">
      <c r="A20" s="97" t="s">
        <v>21</v>
      </c>
      <c r="B20" s="97">
        <v>255</v>
      </c>
      <c r="C20" s="98">
        <v>6000</v>
      </c>
      <c r="D20" s="98"/>
      <c r="E20" s="99"/>
    </row>
    <row r="21" spans="1:5" s="60" customFormat="1" ht="27.75" customHeight="1">
      <c r="A21" s="97" t="s">
        <v>22</v>
      </c>
      <c r="B21" s="97">
        <v>136</v>
      </c>
      <c r="C21" s="98">
        <v>2000</v>
      </c>
      <c r="D21" s="98"/>
      <c r="E21" s="99"/>
    </row>
    <row r="22" spans="1:5" s="60" customFormat="1" ht="27.75" customHeight="1">
      <c r="A22" s="97" t="s">
        <v>23</v>
      </c>
      <c r="B22" s="97">
        <v>56</v>
      </c>
      <c r="C22" s="98"/>
      <c r="D22" s="98"/>
      <c r="E22" s="99"/>
    </row>
    <row r="23" spans="1:5" s="60" customFormat="1" ht="27.75" customHeight="1">
      <c r="A23" s="101" t="s">
        <v>24</v>
      </c>
      <c r="B23" s="102"/>
      <c r="C23" s="98">
        <v>780</v>
      </c>
      <c r="D23" s="98"/>
      <c r="E23" s="99"/>
    </row>
  </sheetData>
  <sheetProtection/>
  <mergeCells count="1">
    <mergeCell ref="A1:B1"/>
  </mergeCells>
  <printOptions horizontalCentered="1"/>
  <pageMargins left="0.984251968503937" right="0.7874015748031497" top="1.2598425196850394" bottom="0.7874015748031497" header="0.35433070866141736" footer="0.5905511811023623"/>
  <pageSetup errors="blank" firstPageNumber="57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showZeros="0" zoomScalePageLayoutView="0" workbookViewId="0" topLeftCell="A1">
      <selection activeCell="A12" sqref="A12"/>
    </sheetView>
  </sheetViews>
  <sheetFormatPr defaultColWidth="9.00390625" defaultRowHeight="14.25"/>
  <cols>
    <col min="1" max="1" width="42.375" style="45" customWidth="1"/>
    <col min="2" max="2" width="27.25390625" style="45" customWidth="1"/>
    <col min="3" max="16384" width="9.00390625" style="45" customWidth="1"/>
  </cols>
  <sheetData>
    <row r="1" spans="1:2" ht="30" customHeight="1">
      <c r="A1" s="148" t="s">
        <v>25</v>
      </c>
      <c r="B1" s="148"/>
    </row>
    <row r="2" ht="11.25" customHeight="1"/>
    <row r="3" ht="21" customHeight="1">
      <c r="B3" s="46" t="s">
        <v>26</v>
      </c>
    </row>
    <row r="4" spans="1:2" ht="38.25" customHeight="1">
      <c r="A4" s="47" t="s">
        <v>27</v>
      </c>
      <c r="B4" s="61" t="s">
        <v>3</v>
      </c>
    </row>
    <row r="5" spans="1:2" s="44" customFormat="1" ht="24.75" customHeight="1">
      <c r="A5" s="48" t="s">
        <v>28</v>
      </c>
      <c r="B5" s="49">
        <f>SUM(B6:B27)</f>
        <v>5487</v>
      </c>
    </row>
    <row r="6" spans="1:2" ht="24.75" customHeight="1">
      <c r="A6" s="50" t="s">
        <v>29</v>
      </c>
      <c r="B6" s="51">
        <v>886</v>
      </c>
    </row>
    <row r="7" spans="1:2" ht="24.75" customHeight="1">
      <c r="A7" s="50" t="s">
        <v>30</v>
      </c>
      <c r="B7" s="51">
        <v>0</v>
      </c>
    </row>
    <row r="8" spans="1:2" ht="24.75" customHeight="1">
      <c r="A8" s="50" t="s">
        <v>31</v>
      </c>
      <c r="B8" s="51">
        <v>0</v>
      </c>
    </row>
    <row r="9" spans="1:2" ht="24.75" customHeight="1">
      <c r="A9" s="50" t="s">
        <v>32</v>
      </c>
      <c r="B9" s="51">
        <v>0</v>
      </c>
    </row>
    <row r="10" spans="1:2" ht="24.75" customHeight="1">
      <c r="A10" s="50" t="s">
        <v>33</v>
      </c>
      <c r="B10" s="51">
        <v>900</v>
      </c>
    </row>
    <row r="11" spans="1:2" ht="24.75" customHeight="1">
      <c r="A11" s="50" t="s">
        <v>34</v>
      </c>
      <c r="B11" s="51">
        <v>0</v>
      </c>
    </row>
    <row r="12" spans="1:2" ht="24.75" customHeight="1">
      <c r="A12" s="50" t="s">
        <v>35</v>
      </c>
      <c r="B12" s="51">
        <v>20</v>
      </c>
    </row>
    <row r="13" spans="1:2" ht="24.75" customHeight="1">
      <c r="A13" s="50" t="s">
        <v>36</v>
      </c>
      <c r="B13" s="51">
        <v>0</v>
      </c>
    </row>
    <row r="14" spans="1:2" ht="24.75" customHeight="1">
      <c r="A14" s="50" t="s">
        <v>37</v>
      </c>
      <c r="B14" s="51">
        <v>585</v>
      </c>
    </row>
    <row r="15" spans="1:2" ht="24.75" customHeight="1">
      <c r="A15" s="50" t="s">
        <v>38</v>
      </c>
      <c r="B15" s="51">
        <v>1304</v>
      </c>
    </row>
    <row r="16" spans="1:2" ht="24.75" customHeight="1">
      <c r="A16" s="50" t="s">
        <v>39</v>
      </c>
      <c r="B16" s="51">
        <v>87</v>
      </c>
    </row>
    <row r="17" spans="1:2" ht="24.75" customHeight="1">
      <c r="A17" s="50" t="s">
        <v>40</v>
      </c>
      <c r="B17" s="51"/>
    </row>
    <row r="18" spans="1:2" ht="24.75" customHeight="1">
      <c r="A18" s="50" t="s">
        <v>41</v>
      </c>
      <c r="B18" s="51">
        <v>400</v>
      </c>
    </row>
    <row r="19" spans="1:2" ht="24.75" customHeight="1">
      <c r="A19" s="50" t="s">
        <v>42</v>
      </c>
      <c r="B19" s="51"/>
    </row>
    <row r="20" spans="1:2" ht="24.75" customHeight="1">
      <c r="A20" s="50" t="s">
        <v>43</v>
      </c>
      <c r="B20" s="51">
        <v>0</v>
      </c>
    </row>
    <row r="21" spans="1:2" ht="24.75" customHeight="1">
      <c r="A21" s="50" t="s">
        <v>44</v>
      </c>
      <c r="B21" s="51">
        <v>288</v>
      </c>
    </row>
    <row r="22" spans="1:2" ht="24.75" customHeight="1">
      <c r="A22" s="50" t="s">
        <v>45</v>
      </c>
      <c r="B22" s="51">
        <v>56</v>
      </c>
    </row>
    <row r="23" spans="1:2" ht="24.75" customHeight="1">
      <c r="A23" s="50" t="s">
        <v>46</v>
      </c>
      <c r="B23" s="51"/>
    </row>
    <row r="24" spans="1:2" ht="24.75" customHeight="1">
      <c r="A24" s="50" t="s">
        <v>47</v>
      </c>
      <c r="B24" s="51">
        <v>111</v>
      </c>
    </row>
    <row r="25" spans="1:2" ht="24.75" customHeight="1">
      <c r="A25" s="50" t="s">
        <v>48</v>
      </c>
      <c r="B25" s="51">
        <v>150</v>
      </c>
    </row>
    <row r="26" spans="1:2" ht="24.75" customHeight="1">
      <c r="A26" s="50" t="s">
        <v>49</v>
      </c>
      <c r="B26" s="51"/>
    </row>
    <row r="27" spans="1:2" ht="24.75" customHeight="1">
      <c r="A27" s="50" t="s">
        <v>50</v>
      </c>
      <c r="B27" s="51">
        <v>700</v>
      </c>
    </row>
    <row r="28" spans="1:2" ht="30" customHeight="1">
      <c r="A28" s="149"/>
      <c r="B28" s="150"/>
    </row>
    <row r="38" ht="14.25">
      <c r="A38" s="44"/>
    </row>
  </sheetData>
  <sheetProtection/>
  <mergeCells count="2">
    <mergeCell ref="A1:B1"/>
    <mergeCell ref="A28:B28"/>
  </mergeCells>
  <printOptions horizontalCentered="1"/>
  <pageMargins left="0.984251968503937" right="0.7874015748031497" top="1.062992125984252" bottom="0.6692913385826772" header="0.35433070866141736" footer="0.5905511811023623"/>
  <pageSetup errors="blank" firstPageNumber="58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0"/>
  <sheetViews>
    <sheetView showZeros="0" zoomScalePageLayoutView="0" workbookViewId="0" topLeftCell="A1">
      <selection activeCell="A24" sqref="A24"/>
    </sheetView>
  </sheetViews>
  <sheetFormatPr defaultColWidth="9.00390625" defaultRowHeight="14.25"/>
  <cols>
    <col min="1" max="1" width="46.25390625" style="43" customWidth="1"/>
    <col min="2" max="2" width="13.00390625" style="43" customWidth="1"/>
    <col min="3" max="3" width="14.50390625" style="43" hidden="1" customWidth="1"/>
    <col min="4" max="4" width="11.25390625" style="43" customWidth="1"/>
    <col min="5" max="16384" width="9.00390625" style="43" customWidth="1"/>
  </cols>
  <sheetData>
    <row r="1" spans="1:4" ht="30.75" customHeight="1">
      <c r="A1" s="151" t="s">
        <v>51</v>
      </c>
      <c r="B1" s="151"/>
      <c r="C1" s="151"/>
      <c r="D1" s="151"/>
    </row>
    <row r="2" spans="1:4" ht="15" customHeight="1">
      <c r="A2" s="58"/>
      <c r="B2" s="58"/>
      <c r="C2" s="58"/>
      <c r="D2" s="58"/>
    </row>
    <row r="3" s="106" customFormat="1" ht="14.25">
      <c r="D3" s="108" t="s">
        <v>1</v>
      </c>
    </row>
    <row r="4" spans="1:4" s="106" customFormat="1" ht="25.5" customHeight="1">
      <c r="A4" s="104" t="s">
        <v>52</v>
      </c>
      <c r="B4" s="104" t="s">
        <v>53</v>
      </c>
      <c r="C4" s="105" t="s">
        <v>54</v>
      </c>
      <c r="D4" s="104" t="s">
        <v>55</v>
      </c>
    </row>
    <row r="5" spans="1:4" s="107" customFormat="1" ht="15" customHeight="1">
      <c r="A5" s="109" t="s">
        <v>56</v>
      </c>
      <c r="B5" s="109">
        <f>B6+B17+B27+B48+B57+B36</f>
        <v>886</v>
      </c>
      <c r="C5" s="110" t="e">
        <f>#REF!+#REF!+C6+C17+C27+C48+C57+C78+#REF!+C95+#REF!+C110+C116+C130+#REF!+#REF!+#REF!+C138+#REF!+C150+#REF!+#REF!+#REF!+#REF!+#REF!+#REF!+#REF!</f>
        <v>#REF!</v>
      </c>
      <c r="D5" s="110"/>
    </row>
    <row r="6" spans="1:4" s="106" customFormat="1" ht="15" customHeight="1">
      <c r="A6" s="111" t="s">
        <v>57</v>
      </c>
      <c r="B6" s="111">
        <f>SUM(B7:B16)</f>
        <v>334</v>
      </c>
      <c r="C6" s="112" t="e">
        <f>SUM(C7:C16)</f>
        <v>#REF!</v>
      </c>
      <c r="D6" s="112">
        <f>SUM(D7:D16)</f>
        <v>0</v>
      </c>
    </row>
    <row r="7" spans="1:4" s="106" customFormat="1" ht="15" customHeight="1">
      <c r="A7" s="113" t="s">
        <v>58</v>
      </c>
      <c r="B7" s="111">
        <v>334</v>
      </c>
      <c r="C7" s="112" t="e">
        <f aca="true" t="shared" si="0" ref="C7:C16">ROUND(B7/#REF!,2)*100</f>
        <v>#REF!</v>
      </c>
      <c r="D7" s="112"/>
    </row>
    <row r="8" spans="1:4" s="106" customFormat="1" ht="15" customHeight="1">
      <c r="A8" s="113" t="s">
        <v>59</v>
      </c>
      <c r="B8" s="111"/>
      <c r="C8" s="112" t="e">
        <f t="shared" si="0"/>
        <v>#REF!</v>
      </c>
      <c r="D8" s="112"/>
    </row>
    <row r="9" spans="1:4" s="106" customFormat="1" ht="15" customHeight="1">
      <c r="A9" s="114" t="s">
        <v>60</v>
      </c>
      <c r="B9" s="111"/>
      <c r="C9" s="112" t="e">
        <f t="shared" si="0"/>
        <v>#REF!</v>
      </c>
      <c r="D9" s="112"/>
    </row>
    <row r="10" spans="1:4" s="106" customFormat="1" ht="15" customHeight="1">
      <c r="A10" s="114" t="s">
        <v>61</v>
      </c>
      <c r="B10" s="111"/>
      <c r="C10" s="112" t="e">
        <f t="shared" si="0"/>
        <v>#REF!</v>
      </c>
      <c r="D10" s="112"/>
    </row>
    <row r="11" spans="1:4" s="106" customFormat="1" ht="15" customHeight="1">
      <c r="A11" s="114" t="s">
        <v>62</v>
      </c>
      <c r="B11" s="111"/>
      <c r="C11" s="112" t="e">
        <f t="shared" si="0"/>
        <v>#REF!</v>
      </c>
      <c r="D11" s="112"/>
    </row>
    <row r="12" spans="1:4" s="106" customFormat="1" ht="15" customHeight="1">
      <c r="A12" s="115" t="s">
        <v>63</v>
      </c>
      <c r="B12" s="111"/>
      <c r="C12" s="112" t="e">
        <f t="shared" si="0"/>
        <v>#REF!</v>
      </c>
      <c r="D12" s="112"/>
    </row>
    <row r="13" spans="1:4" s="106" customFormat="1" ht="15" customHeight="1">
      <c r="A13" s="113" t="s">
        <v>64</v>
      </c>
      <c r="B13" s="111"/>
      <c r="C13" s="112" t="e">
        <f t="shared" si="0"/>
        <v>#REF!</v>
      </c>
      <c r="D13" s="112"/>
    </row>
    <row r="14" spans="1:4" s="106" customFormat="1" ht="15" customHeight="1">
      <c r="A14" s="114" t="s">
        <v>65</v>
      </c>
      <c r="B14" s="111"/>
      <c r="C14" s="112" t="e">
        <f t="shared" si="0"/>
        <v>#REF!</v>
      </c>
      <c r="D14" s="112"/>
    </row>
    <row r="15" spans="1:4" s="106" customFormat="1" ht="15" customHeight="1">
      <c r="A15" s="114" t="s">
        <v>66</v>
      </c>
      <c r="B15" s="111"/>
      <c r="C15" s="112" t="e">
        <f t="shared" si="0"/>
        <v>#REF!</v>
      </c>
      <c r="D15" s="112"/>
    </row>
    <row r="16" spans="1:4" s="106" customFormat="1" ht="15" customHeight="1">
      <c r="A16" s="114" t="s">
        <v>67</v>
      </c>
      <c r="B16" s="111"/>
      <c r="C16" s="112" t="e">
        <f t="shared" si="0"/>
        <v>#REF!</v>
      </c>
      <c r="D16" s="112"/>
    </row>
    <row r="17" spans="1:4" s="106" customFormat="1" ht="15" customHeight="1">
      <c r="A17" s="111" t="s">
        <v>68</v>
      </c>
      <c r="B17" s="111">
        <f>SUM(B18:B26)</f>
        <v>97</v>
      </c>
      <c r="C17" s="112" t="e">
        <f>SUM(C18:C26)</f>
        <v>#REF!</v>
      </c>
      <c r="D17" s="112">
        <f>SUM(D18:D26)</f>
        <v>0</v>
      </c>
    </row>
    <row r="18" spans="1:4" s="106" customFormat="1" ht="15" customHeight="1">
      <c r="A18" s="111" t="s">
        <v>58</v>
      </c>
      <c r="B18" s="111">
        <v>97</v>
      </c>
      <c r="C18" s="112" t="e">
        <f aca="true" t="shared" si="1" ref="C18:C26">ROUND(B18/#REF!,2)*100</f>
        <v>#REF!</v>
      </c>
      <c r="D18" s="112"/>
    </row>
    <row r="19" spans="1:4" s="106" customFormat="1" ht="15" customHeight="1">
      <c r="A19" s="111" t="s">
        <v>59</v>
      </c>
      <c r="B19" s="111"/>
      <c r="C19" s="112" t="e">
        <f t="shared" si="1"/>
        <v>#REF!</v>
      </c>
      <c r="D19" s="112"/>
    </row>
    <row r="20" spans="1:4" s="106" customFormat="1" ht="15" customHeight="1">
      <c r="A20" s="111" t="s">
        <v>60</v>
      </c>
      <c r="B20" s="111"/>
      <c r="C20" s="112" t="e">
        <f t="shared" si="1"/>
        <v>#REF!</v>
      </c>
      <c r="D20" s="112"/>
    </row>
    <row r="21" spans="1:4" s="106" customFormat="1" ht="15" customHeight="1">
      <c r="A21" s="111" t="s">
        <v>69</v>
      </c>
      <c r="B21" s="111"/>
      <c r="C21" s="112" t="e">
        <f t="shared" si="1"/>
        <v>#REF!</v>
      </c>
      <c r="D21" s="112"/>
    </row>
    <row r="22" spans="1:4" s="106" customFormat="1" ht="15" customHeight="1">
      <c r="A22" s="111" t="s">
        <v>70</v>
      </c>
      <c r="B22" s="111"/>
      <c r="C22" s="112" t="e">
        <f t="shared" si="1"/>
        <v>#REF!</v>
      </c>
      <c r="D22" s="112"/>
    </row>
    <row r="23" spans="1:4" s="106" customFormat="1" ht="15" customHeight="1">
      <c r="A23" s="111" t="s">
        <v>71</v>
      </c>
      <c r="B23" s="111"/>
      <c r="C23" s="112" t="e">
        <f t="shared" si="1"/>
        <v>#REF!</v>
      </c>
      <c r="D23" s="112"/>
    </row>
    <row r="24" spans="1:4" s="106" customFormat="1" ht="15" customHeight="1">
      <c r="A24" s="111" t="s">
        <v>72</v>
      </c>
      <c r="B24" s="111"/>
      <c r="C24" s="112" t="e">
        <f t="shared" si="1"/>
        <v>#REF!</v>
      </c>
      <c r="D24" s="112"/>
    </row>
    <row r="25" spans="1:4" s="106" customFormat="1" ht="15" customHeight="1">
      <c r="A25" s="111" t="s">
        <v>66</v>
      </c>
      <c r="B25" s="111"/>
      <c r="C25" s="112" t="e">
        <f t="shared" si="1"/>
        <v>#REF!</v>
      </c>
      <c r="D25" s="112"/>
    </row>
    <row r="26" spans="1:4" s="106" customFormat="1" ht="15" customHeight="1">
      <c r="A26" s="111" t="s">
        <v>73</v>
      </c>
      <c r="B26" s="111"/>
      <c r="C26" s="112" t="e">
        <f t="shared" si="1"/>
        <v>#REF!</v>
      </c>
      <c r="D26" s="112"/>
    </row>
    <row r="27" spans="1:4" s="106" customFormat="1" ht="15" customHeight="1">
      <c r="A27" s="111" t="s">
        <v>74</v>
      </c>
      <c r="B27" s="111">
        <f>SUM(B28:B35)</f>
        <v>121</v>
      </c>
      <c r="C27" s="112" t="e">
        <f>SUM(C28:C35)</f>
        <v>#REF!</v>
      </c>
      <c r="D27" s="112">
        <f>SUM(D28:D35)</f>
        <v>0</v>
      </c>
    </row>
    <row r="28" spans="1:4" s="106" customFormat="1" ht="15" customHeight="1">
      <c r="A28" s="111" t="s">
        <v>58</v>
      </c>
      <c r="B28" s="111">
        <v>86</v>
      </c>
      <c r="C28" s="112" t="e">
        <f aca="true" t="shared" si="2" ref="C28:C35">ROUND(B28/#REF!,2)*100</f>
        <v>#REF!</v>
      </c>
      <c r="D28" s="112"/>
    </row>
    <row r="29" spans="1:4" s="106" customFormat="1" ht="15" customHeight="1">
      <c r="A29" s="111" t="s">
        <v>59</v>
      </c>
      <c r="B29" s="111"/>
      <c r="C29" s="112" t="e">
        <f t="shared" si="2"/>
        <v>#REF!</v>
      </c>
      <c r="D29" s="112"/>
    </row>
    <row r="30" spans="1:4" s="106" customFormat="1" ht="15" customHeight="1">
      <c r="A30" s="111" t="s">
        <v>60</v>
      </c>
      <c r="B30" s="111"/>
      <c r="C30" s="112" t="e">
        <f t="shared" si="2"/>
        <v>#REF!</v>
      </c>
      <c r="D30" s="112"/>
    </row>
    <row r="31" spans="1:4" s="106" customFormat="1" ht="15" customHeight="1">
      <c r="A31" s="111" t="s">
        <v>75</v>
      </c>
      <c r="B31" s="111"/>
      <c r="C31" s="112" t="e">
        <f t="shared" si="2"/>
        <v>#REF!</v>
      </c>
      <c r="D31" s="112"/>
    </row>
    <row r="32" spans="1:4" s="106" customFormat="1" ht="15" customHeight="1">
      <c r="A32" s="111" t="s">
        <v>76</v>
      </c>
      <c r="B32" s="111"/>
      <c r="C32" s="112" t="e">
        <f t="shared" si="2"/>
        <v>#REF!</v>
      </c>
      <c r="D32" s="112"/>
    </row>
    <row r="33" spans="1:4" s="106" customFormat="1" ht="15" customHeight="1">
      <c r="A33" s="111" t="s">
        <v>77</v>
      </c>
      <c r="B33" s="111">
        <v>35</v>
      </c>
      <c r="C33" s="112" t="e">
        <f t="shared" si="2"/>
        <v>#REF!</v>
      </c>
      <c r="D33" s="112"/>
    </row>
    <row r="34" spans="1:4" s="106" customFormat="1" ht="15" customHeight="1">
      <c r="A34" s="111" t="s">
        <v>78</v>
      </c>
      <c r="B34" s="111"/>
      <c r="C34" s="112" t="e">
        <f t="shared" si="2"/>
        <v>#REF!</v>
      </c>
      <c r="D34" s="112"/>
    </row>
    <row r="35" spans="1:4" s="106" customFormat="1" ht="15" customHeight="1">
      <c r="A35" s="111" t="s">
        <v>79</v>
      </c>
      <c r="B35" s="111"/>
      <c r="C35" s="112" t="e">
        <f t="shared" si="2"/>
        <v>#REF!</v>
      </c>
      <c r="D35" s="112"/>
    </row>
    <row r="36" spans="1:4" s="106" customFormat="1" ht="15" customHeight="1">
      <c r="A36" s="111" t="s">
        <v>80</v>
      </c>
      <c r="B36" s="111">
        <f>SUM(B37:B47)</f>
        <v>200</v>
      </c>
      <c r="C36" s="116">
        <f>SUM(C37:C47)</f>
        <v>200</v>
      </c>
      <c r="D36" s="112"/>
    </row>
    <row r="37" spans="1:4" s="106" customFormat="1" ht="15" customHeight="1">
      <c r="A37" s="113" t="s">
        <v>58</v>
      </c>
      <c r="B37" s="111"/>
      <c r="C37" s="111"/>
      <c r="D37" s="112"/>
    </row>
    <row r="38" spans="1:4" s="106" customFormat="1" ht="15" customHeight="1">
      <c r="A38" s="113" t="s">
        <v>59</v>
      </c>
      <c r="B38" s="111">
        <v>200</v>
      </c>
      <c r="C38" s="111">
        <v>200</v>
      </c>
      <c r="D38" s="112"/>
    </row>
    <row r="39" spans="1:4" s="106" customFormat="1" ht="15" customHeight="1">
      <c r="A39" s="114" t="s">
        <v>60</v>
      </c>
      <c r="B39" s="111"/>
      <c r="C39" s="111"/>
      <c r="D39" s="112"/>
    </row>
    <row r="40" spans="1:4" s="106" customFormat="1" ht="15" customHeight="1">
      <c r="A40" s="114" t="s">
        <v>81</v>
      </c>
      <c r="B40" s="111"/>
      <c r="C40" s="111"/>
      <c r="D40" s="112"/>
    </row>
    <row r="41" spans="1:4" s="106" customFormat="1" ht="15" customHeight="1">
      <c r="A41" s="114" t="s">
        <v>82</v>
      </c>
      <c r="B41" s="111"/>
      <c r="C41" s="111"/>
      <c r="D41" s="112"/>
    </row>
    <row r="42" spans="1:4" s="106" customFormat="1" ht="15" customHeight="1">
      <c r="A42" s="111" t="s">
        <v>83</v>
      </c>
      <c r="B42" s="111"/>
      <c r="C42" s="111"/>
      <c r="D42" s="112"/>
    </row>
    <row r="43" spans="1:4" s="106" customFormat="1" ht="15" customHeight="1">
      <c r="A43" s="113" t="s">
        <v>84</v>
      </c>
      <c r="B43" s="111"/>
      <c r="C43" s="111"/>
      <c r="D43" s="112"/>
    </row>
    <row r="44" spans="1:4" s="106" customFormat="1" ht="15" customHeight="1">
      <c r="A44" s="113" t="s">
        <v>85</v>
      </c>
      <c r="B44" s="111"/>
      <c r="C44" s="111"/>
      <c r="D44" s="112"/>
    </row>
    <row r="45" spans="1:4" s="106" customFormat="1" ht="15" customHeight="1">
      <c r="A45" s="113" t="s">
        <v>77</v>
      </c>
      <c r="B45" s="111"/>
      <c r="C45" s="111"/>
      <c r="D45" s="112"/>
    </row>
    <row r="46" spans="1:4" s="106" customFormat="1" ht="15" customHeight="1">
      <c r="A46" s="114" t="s">
        <v>66</v>
      </c>
      <c r="B46" s="111"/>
      <c r="C46" s="111"/>
      <c r="D46" s="112"/>
    </row>
    <row r="47" spans="1:4" s="106" customFormat="1" ht="15" customHeight="1">
      <c r="A47" s="114" t="s">
        <v>86</v>
      </c>
      <c r="B47" s="111"/>
      <c r="C47" s="111"/>
      <c r="D47" s="112"/>
    </row>
    <row r="48" spans="1:4" s="106" customFormat="1" ht="15" customHeight="1">
      <c r="A48" s="111" t="s">
        <v>87</v>
      </c>
      <c r="B48" s="111">
        <f>SUM(B49:B56)</f>
        <v>129</v>
      </c>
      <c r="C48" s="112" t="e">
        <f>SUM(C49:C56)</f>
        <v>#REF!</v>
      </c>
      <c r="D48" s="112">
        <f>SUM(D49:D56)</f>
        <v>0</v>
      </c>
    </row>
    <row r="49" spans="1:4" s="106" customFormat="1" ht="15" customHeight="1">
      <c r="A49" s="111" t="s">
        <v>58</v>
      </c>
      <c r="B49" s="111">
        <v>71</v>
      </c>
      <c r="C49" s="112" t="e">
        <f aca="true" t="shared" si="3" ref="C49:C56">ROUND(B49/#REF!,2)*100</f>
        <v>#REF!</v>
      </c>
      <c r="D49" s="112"/>
    </row>
    <row r="50" spans="1:4" s="106" customFormat="1" ht="15" customHeight="1">
      <c r="A50" s="111" t="s">
        <v>59</v>
      </c>
      <c r="B50" s="111"/>
      <c r="C50" s="112" t="e">
        <f t="shared" si="3"/>
        <v>#REF!</v>
      </c>
      <c r="D50" s="112"/>
    </row>
    <row r="51" spans="1:4" s="106" customFormat="1" ht="15" customHeight="1">
      <c r="A51" s="111" t="s">
        <v>60</v>
      </c>
      <c r="B51" s="111"/>
      <c r="C51" s="112" t="e">
        <f t="shared" si="3"/>
        <v>#REF!</v>
      </c>
      <c r="D51" s="112"/>
    </row>
    <row r="52" spans="1:4" s="106" customFormat="1" ht="15" customHeight="1">
      <c r="A52" s="111" t="s">
        <v>88</v>
      </c>
      <c r="B52" s="111"/>
      <c r="C52" s="112" t="e">
        <f t="shared" si="3"/>
        <v>#REF!</v>
      </c>
      <c r="D52" s="112"/>
    </row>
    <row r="53" spans="1:4" s="106" customFormat="1" ht="15" customHeight="1">
      <c r="A53" s="111" t="s">
        <v>89</v>
      </c>
      <c r="B53" s="111"/>
      <c r="C53" s="112" t="e">
        <f t="shared" si="3"/>
        <v>#REF!</v>
      </c>
      <c r="D53" s="112"/>
    </row>
    <row r="54" spans="1:4" s="106" customFormat="1" ht="15" customHeight="1">
      <c r="A54" s="111" t="s">
        <v>90</v>
      </c>
      <c r="B54" s="111">
        <v>58</v>
      </c>
      <c r="C54" s="112" t="e">
        <f t="shared" si="3"/>
        <v>#REF!</v>
      </c>
      <c r="D54" s="112"/>
    </row>
    <row r="55" spans="1:4" s="106" customFormat="1" ht="15" customHeight="1">
      <c r="A55" s="111" t="s">
        <v>66</v>
      </c>
      <c r="B55" s="111"/>
      <c r="C55" s="112" t="e">
        <f t="shared" si="3"/>
        <v>#REF!</v>
      </c>
      <c r="D55" s="112"/>
    </row>
    <row r="56" spans="1:4" s="106" customFormat="1" ht="15" customHeight="1">
      <c r="A56" s="111" t="s">
        <v>91</v>
      </c>
      <c r="B56" s="111"/>
      <c r="C56" s="112" t="e">
        <f t="shared" si="3"/>
        <v>#REF!</v>
      </c>
      <c r="D56" s="112"/>
    </row>
    <row r="57" spans="1:4" s="106" customFormat="1" ht="15" customHeight="1">
      <c r="A57" s="111" t="s">
        <v>92</v>
      </c>
      <c r="B57" s="111">
        <f>SUM(B58:B63)</f>
        <v>5</v>
      </c>
      <c r="C57" s="112" t="e">
        <f>SUM(C58:C68)</f>
        <v>#REF!</v>
      </c>
      <c r="D57" s="112">
        <f>SUM(D58:D68)</f>
        <v>0</v>
      </c>
    </row>
    <row r="58" spans="1:4" s="106" customFormat="1" ht="15" customHeight="1">
      <c r="A58" s="111" t="s">
        <v>58</v>
      </c>
      <c r="B58" s="111"/>
      <c r="C58" s="112" t="e">
        <f aca="true" t="shared" si="4" ref="C58:C68">ROUND(B58/#REF!,2)*100</f>
        <v>#REF!</v>
      </c>
      <c r="D58" s="112"/>
    </row>
    <row r="59" spans="1:4" s="106" customFormat="1" ht="15" customHeight="1">
      <c r="A59" s="111" t="s">
        <v>59</v>
      </c>
      <c r="B59" s="111"/>
      <c r="C59" s="112" t="e">
        <f t="shared" si="4"/>
        <v>#REF!</v>
      </c>
      <c r="D59" s="112"/>
    </row>
    <row r="60" spans="1:4" s="106" customFormat="1" ht="15" customHeight="1">
      <c r="A60" s="111" t="s">
        <v>60</v>
      </c>
      <c r="B60" s="111"/>
      <c r="C60" s="112" t="e">
        <f t="shared" si="4"/>
        <v>#REF!</v>
      </c>
      <c r="D60" s="112"/>
    </row>
    <row r="61" spans="1:4" s="106" customFormat="1" ht="15" customHeight="1">
      <c r="A61" s="111" t="s">
        <v>93</v>
      </c>
      <c r="B61" s="111">
        <v>5</v>
      </c>
      <c r="C61" s="112" t="e">
        <f t="shared" si="4"/>
        <v>#REF!</v>
      </c>
      <c r="D61" s="112"/>
    </row>
    <row r="62" spans="1:4" s="106" customFormat="1" ht="15" customHeight="1">
      <c r="A62" s="111" t="s">
        <v>66</v>
      </c>
      <c r="B62" s="111"/>
      <c r="C62" s="112" t="e">
        <f t="shared" si="4"/>
        <v>#REF!</v>
      </c>
      <c r="D62" s="112"/>
    </row>
    <row r="63" spans="1:4" s="106" customFormat="1" ht="15" customHeight="1">
      <c r="A63" s="111" t="s">
        <v>94</v>
      </c>
      <c r="B63" s="111"/>
      <c r="C63" s="112" t="e">
        <f t="shared" si="4"/>
        <v>#REF!</v>
      </c>
      <c r="D63" s="112"/>
    </row>
    <row r="64" spans="1:4" s="107" customFormat="1" ht="15" customHeight="1">
      <c r="A64" s="109" t="s">
        <v>95</v>
      </c>
      <c r="B64" s="109">
        <f>B65</f>
        <v>900</v>
      </c>
      <c r="C64" s="117" t="e">
        <f t="shared" si="4"/>
        <v>#REF!</v>
      </c>
      <c r="D64" s="117"/>
    </row>
    <row r="65" spans="1:4" s="106" customFormat="1" ht="15" customHeight="1">
      <c r="A65" s="111" t="s">
        <v>96</v>
      </c>
      <c r="B65" s="111">
        <v>900</v>
      </c>
      <c r="C65" s="112" t="e">
        <f t="shared" si="4"/>
        <v>#REF!</v>
      </c>
      <c r="D65" s="112"/>
    </row>
    <row r="66" spans="1:4" s="106" customFormat="1" ht="15" customHeight="1">
      <c r="A66" s="111" t="s">
        <v>97</v>
      </c>
      <c r="B66" s="111"/>
      <c r="C66" s="112" t="e">
        <f t="shared" si="4"/>
        <v>#REF!</v>
      </c>
      <c r="D66" s="112"/>
    </row>
    <row r="67" spans="1:4" s="106" customFormat="1" ht="15" customHeight="1">
      <c r="A67" s="111" t="s">
        <v>98</v>
      </c>
      <c r="B67" s="111"/>
      <c r="C67" s="112" t="e">
        <f t="shared" si="4"/>
        <v>#REF!</v>
      </c>
      <c r="D67" s="112"/>
    </row>
    <row r="68" spans="1:4" s="106" customFormat="1" ht="15" customHeight="1">
      <c r="A68" s="111" t="s">
        <v>99</v>
      </c>
      <c r="B68" s="111">
        <v>500</v>
      </c>
      <c r="C68" s="112" t="e">
        <f t="shared" si="4"/>
        <v>#REF!</v>
      </c>
      <c r="D68" s="112"/>
    </row>
    <row r="69" spans="1:4" s="107" customFormat="1" ht="15" customHeight="1">
      <c r="A69" s="109" t="s">
        <v>100</v>
      </c>
      <c r="B69" s="109">
        <f>B70</f>
        <v>20</v>
      </c>
      <c r="C69" s="118" t="e">
        <f>SUM(C70,#REF!,C81,C83,C91,C95,C105,C113,C120,C128,C137,C142,C145,C148,C151,C154,C157,C161,C166,C174,C177)</f>
        <v>#REF!</v>
      </c>
      <c r="D69" s="117"/>
    </row>
    <row r="70" spans="1:4" s="106" customFormat="1" ht="15" customHeight="1">
      <c r="A70" s="111" t="s">
        <v>101</v>
      </c>
      <c r="B70" s="111">
        <f>SUM(B71:B77)</f>
        <v>20</v>
      </c>
      <c r="C70" s="116">
        <f>SUM(C71:C77)</f>
        <v>20</v>
      </c>
      <c r="D70" s="112"/>
    </row>
    <row r="71" spans="1:4" s="106" customFormat="1" ht="15" customHeight="1">
      <c r="A71" s="111" t="s">
        <v>102</v>
      </c>
      <c r="B71" s="111">
        <v>20</v>
      </c>
      <c r="C71" s="111">
        <v>20</v>
      </c>
      <c r="D71" s="112"/>
    </row>
    <row r="72" spans="1:4" s="106" customFormat="1" ht="15" customHeight="1">
      <c r="A72" s="111" t="s">
        <v>103</v>
      </c>
      <c r="B72" s="111"/>
      <c r="C72" s="111"/>
      <c r="D72" s="112"/>
    </row>
    <row r="73" spans="1:4" s="106" customFormat="1" ht="15" customHeight="1">
      <c r="A73" s="111" t="s">
        <v>104</v>
      </c>
      <c r="B73" s="111"/>
      <c r="C73" s="111"/>
      <c r="D73" s="112"/>
    </row>
    <row r="74" spans="1:4" s="106" customFormat="1" ht="15" customHeight="1">
      <c r="A74" s="111" t="s">
        <v>105</v>
      </c>
      <c r="B74" s="111"/>
      <c r="C74" s="111"/>
      <c r="D74" s="112"/>
    </row>
    <row r="75" spans="1:4" s="106" customFormat="1" ht="15" customHeight="1">
      <c r="A75" s="111" t="s">
        <v>106</v>
      </c>
      <c r="B75" s="111"/>
      <c r="C75" s="111"/>
      <c r="D75" s="112"/>
    </row>
    <row r="76" spans="1:4" s="106" customFormat="1" ht="15" customHeight="1">
      <c r="A76" s="111" t="s">
        <v>107</v>
      </c>
      <c r="B76" s="111"/>
      <c r="C76" s="111"/>
      <c r="D76" s="112"/>
    </row>
    <row r="77" spans="1:4" s="106" customFormat="1" ht="15" customHeight="1">
      <c r="A77" s="111" t="s">
        <v>108</v>
      </c>
      <c r="B77" s="111"/>
      <c r="C77" s="111"/>
      <c r="D77" s="112"/>
    </row>
    <row r="78" spans="1:4" s="107" customFormat="1" ht="15" customHeight="1">
      <c r="A78" s="109" t="s">
        <v>109</v>
      </c>
      <c r="B78" s="109">
        <f>B79+B86+B90</f>
        <v>585</v>
      </c>
      <c r="C78" s="117" t="e">
        <f>SUM(C79:C84)</f>
        <v>#REF!</v>
      </c>
      <c r="D78" s="117">
        <f>SUM(D79:D84)</f>
        <v>0</v>
      </c>
    </row>
    <row r="79" spans="1:4" s="106" customFormat="1" ht="15" customHeight="1">
      <c r="A79" s="111" t="s">
        <v>110</v>
      </c>
      <c r="B79" s="111">
        <f>SUM(B80:B85)</f>
        <v>70</v>
      </c>
      <c r="C79" s="112" t="e">
        <f aca="true" t="shared" si="5" ref="C79:C94">ROUND(B79/#REF!,2)*100</f>
        <v>#REF!</v>
      </c>
      <c r="D79" s="112"/>
    </row>
    <row r="80" spans="1:4" s="106" customFormat="1" ht="15" customHeight="1">
      <c r="A80" s="111" t="s">
        <v>58</v>
      </c>
      <c r="B80" s="111">
        <v>70</v>
      </c>
      <c r="C80" s="112" t="e">
        <f t="shared" si="5"/>
        <v>#REF!</v>
      </c>
      <c r="D80" s="112"/>
    </row>
    <row r="81" spans="1:4" s="106" customFormat="1" ht="15" customHeight="1">
      <c r="A81" s="111" t="s">
        <v>59</v>
      </c>
      <c r="B81" s="111"/>
      <c r="C81" s="112" t="e">
        <f t="shared" si="5"/>
        <v>#REF!</v>
      </c>
      <c r="D81" s="112"/>
    </row>
    <row r="82" spans="1:4" s="106" customFormat="1" ht="15" customHeight="1">
      <c r="A82" s="111" t="s">
        <v>60</v>
      </c>
      <c r="B82" s="111"/>
      <c r="C82" s="112" t="e">
        <f t="shared" si="5"/>
        <v>#REF!</v>
      </c>
      <c r="D82" s="112"/>
    </row>
    <row r="83" spans="1:4" s="106" customFormat="1" ht="15" customHeight="1">
      <c r="A83" s="111" t="s">
        <v>111</v>
      </c>
      <c r="B83" s="111"/>
      <c r="C83" s="112" t="e">
        <f t="shared" si="5"/>
        <v>#REF!</v>
      </c>
      <c r="D83" s="112"/>
    </row>
    <row r="84" spans="1:4" s="106" customFormat="1" ht="15" customHeight="1">
      <c r="A84" s="111" t="s">
        <v>112</v>
      </c>
      <c r="B84" s="111"/>
      <c r="C84" s="112" t="e">
        <f t="shared" si="5"/>
        <v>#REF!</v>
      </c>
      <c r="D84" s="112"/>
    </row>
    <row r="85" spans="1:4" s="106" customFormat="1" ht="15" customHeight="1">
      <c r="A85" s="111" t="s">
        <v>113</v>
      </c>
      <c r="B85" s="111"/>
      <c r="C85" s="112" t="e">
        <f t="shared" si="5"/>
        <v>#REF!</v>
      </c>
      <c r="D85" s="112"/>
    </row>
    <row r="86" spans="1:4" s="106" customFormat="1" ht="15" customHeight="1">
      <c r="A86" s="111" t="s">
        <v>114</v>
      </c>
      <c r="B86" s="111">
        <f>SUM(B87:B89)</f>
        <v>15</v>
      </c>
      <c r="C86" s="112" t="e">
        <f t="shared" si="5"/>
        <v>#REF!</v>
      </c>
      <c r="D86" s="112"/>
    </row>
    <row r="87" spans="1:4" s="106" customFormat="1" ht="15" customHeight="1">
      <c r="A87" s="111" t="s">
        <v>115</v>
      </c>
      <c r="B87" s="111"/>
      <c r="C87" s="112" t="e">
        <f t="shared" si="5"/>
        <v>#REF!</v>
      </c>
      <c r="D87" s="112"/>
    </row>
    <row r="88" spans="1:4" s="106" customFormat="1" ht="15" customHeight="1">
      <c r="A88" s="111" t="s">
        <v>116</v>
      </c>
      <c r="B88" s="111"/>
      <c r="C88" s="112" t="e">
        <f t="shared" si="5"/>
        <v>#REF!</v>
      </c>
      <c r="D88" s="112"/>
    </row>
    <row r="89" spans="1:4" s="106" customFormat="1" ht="15" customHeight="1">
      <c r="A89" s="111" t="s">
        <v>117</v>
      </c>
      <c r="B89" s="111">
        <v>15</v>
      </c>
      <c r="C89" s="112" t="e">
        <f t="shared" si="5"/>
        <v>#REF!</v>
      </c>
      <c r="D89" s="112"/>
    </row>
    <row r="90" spans="1:4" s="106" customFormat="1" ht="15" customHeight="1">
      <c r="A90" s="111" t="s">
        <v>118</v>
      </c>
      <c r="B90" s="111">
        <f>SUM(B91:B94)</f>
        <v>500</v>
      </c>
      <c r="C90" s="112" t="e">
        <f t="shared" si="5"/>
        <v>#REF!</v>
      </c>
      <c r="D90" s="112"/>
    </row>
    <row r="91" spans="1:4" s="106" customFormat="1" ht="15" customHeight="1">
      <c r="A91" s="111" t="s">
        <v>119</v>
      </c>
      <c r="B91" s="111"/>
      <c r="C91" s="112" t="e">
        <f t="shared" si="5"/>
        <v>#REF!</v>
      </c>
      <c r="D91" s="112"/>
    </row>
    <row r="92" spans="1:4" s="106" customFormat="1" ht="15" customHeight="1">
      <c r="A92" s="111" t="s">
        <v>120</v>
      </c>
      <c r="B92" s="111">
        <v>500</v>
      </c>
      <c r="C92" s="112" t="e">
        <f t="shared" si="5"/>
        <v>#REF!</v>
      </c>
      <c r="D92" s="112"/>
    </row>
    <row r="93" spans="1:4" s="106" customFormat="1" ht="15" customHeight="1">
      <c r="A93" s="111" t="s">
        <v>121</v>
      </c>
      <c r="B93" s="111"/>
      <c r="C93" s="112" t="e">
        <f t="shared" si="5"/>
        <v>#REF!</v>
      </c>
      <c r="D93" s="112"/>
    </row>
    <row r="94" spans="1:4" s="106" customFormat="1" ht="15" customHeight="1">
      <c r="A94" s="111" t="s">
        <v>122</v>
      </c>
      <c r="B94" s="111"/>
      <c r="C94" s="112" t="e">
        <f t="shared" si="5"/>
        <v>#REF!</v>
      </c>
      <c r="D94" s="112"/>
    </row>
    <row r="95" spans="1:4" s="107" customFormat="1" ht="15" customHeight="1">
      <c r="A95" s="109" t="s">
        <v>123</v>
      </c>
      <c r="B95" s="109">
        <f>SUM(B96,B103:B103,B106:B108)</f>
        <v>1304</v>
      </c>
      <c r="C95" s="117" t="e">
        <f>SUM(C96:C101)</f>
        <v>#REF!</v>
      </c>
      <c r="D95" s="117">
        <f>SUM(D96:D101)</f>
        <v>0</v>
      </c>
    </row>
    <row r="96" spans="1:4" s="106" customFormat="1" ht="15" customHeight="1">
      <c r="A96" s="111" t="s">
        <v>124</v>
      </c>
      <c r="B96" s="111">
        <f>SUM(B97:B102)</f>
        <v>95</v>
      </c>
      <c r="C96" s="112" t="e">
        <f aca="true" t="shared" si="6" ref="C96:C109">ROUND(B96/#REF!,2)*100</f>
        <v>#REF!</v>
      </c>
      <c r="D96" s="112"/>
    </row>
    <row r="97" spans="1:4" s="106" customFormat="1" ht="15" customHeight="1">
      <c r="A97" s="111" t="s">
        <v>58</v>
      </c>
      <c r="B97" s="111">
        <v>95</v>
      </c>
      <c r="C97" s="112" t="e">
        <f t="shared" si="6"/>
        <v>#REF!</v>
      </c>
      <c r="D97" s="112"/>
    </row>
    <row r="98" spans="1:4" s="106" customFormat="1" ht="15" customHeight="1">
      <c r="A98" s="111" t="s">
        <v>59</v>
      </c>
      <c r="B98" s="111"/>
      <c r="C98" s="112" t="e">
        <f t="shared" si="6"/>
        <v>#REF!</v>
      </c>
      <c r="D98" s="112"/>
    </row>
    <row r="99" spans="1:4" s="106" customFormat="1" ht="15" customHeight="1">
      <c r="A99" s="111" t="s">
        <v>60</v>
      </c>
      <c r="B99" s="111"/>
      <c r="C99" s="112" t="e">
        <f t="shared" si="6"/>
        <v>#REF!</v>
      </c>
      <c r="D99" s="112"/>
    </row>
    <row r="100" spans="1:4" s="106" customFormat="1" ht="15" customHeight="1">
      <c r="A100" s="111" t="s">
        <v>125</v>
      </c>
      <c r="B100" s="111"/>
      <c r="C100" s="112" t="e">
        <f t="shared" si="6"/>
        <v>#REF!</v>
      </c>
      <c r="D100" s="112"/>
    </row>
    <row r="101" spans="1:4" s="106" customFormat="1" ht="15" customHeight="1">
      <c r="A101" s="111" t="s">
        <v>126</v>
      </c>
      <c r="B101" s="111"/>
      <c r="C101" s="112" t="e">
        <f t="shared" si="6"/>
        <v>#REF!</v>
      </c>
      <c r="D101" s="112"/>
    </row>
    <row r="102" spans="1:4" s="106" customFormat="1" ht="15" customHeight="1">
      <c r="A102" s="111" t="s">
        <v>127</v>
      </c>
      <c r="B102" s="111"/>
      <c r="C102" s="112" t="e">
        <f t="shared" si="6"/>
        <v>#REF!</v>
      </c>
      <c r="D102" s="112"/>
    </row>
    <row r="103" spans="1:4" s="106" customFormat="1" ht="15" customHeight="1">
      <c r="A103" s="111" t="s">
        <v>128</v>
      </c>
      <c r="B103" s="111">
        <f>SUM(B104:B105)</f>
        <v>1119</v>
      </c>
      <c r="C103" s="112" t="e">
        <f t="shared" si="6"/>
        <v>#REF!</v>
      </c>
      <c r="D103" s="112"/>
    </row>
    <row r="104" spans="1:4" s="106" customFormat="1" ht="15" customHeight="1">
      <c r="A104" s="111" t="s">
        <v>129</v>
      </c>
      <c r="B104" s="111">
        <v>30</v>
      </c>
      <c r="C104" s="112" t="e">
        <f t="shared" si="6"/>
        <v>#REF!</v>
      </c>
      <c r="D104" s="112"/>
    </row>
    <row r="105" spans="1:4" s="106" customFormat="1" ht="15" customHeight="1">
      <c r="A105" s="111" t="s">
        <v>130</v>
      </c>
      <c r="B105" s="111">
        <v>1089</v>
      </c>
      <c r="C105" s="112" t="e">
        <f t="shared" si="6"/>
        <v>#REF!</v>
      </c>
      <c r="D105" s="112"/>
    </row>
    <row r="106" spans="1:4" s="106" customFormat="1" ht="15" customHeight="1">
      <c r="A106" s="111" t="s">
        <v>131</v>
      </c>
      <c r="B106" s="111">
        <v>90</v>
      </c>
      <c r="C106" s="112" t="e">
        <f t="shared" si="6"/>
        <v>#REF!</v>
      </c>
      <c r="D106" s="112"/>
    </row>
    <row r="107" spans="1:4" s="106" customFormat="1" ht="15" customHeight="1">
      <c r="A107" s="111" t="s">
        <v>132</v>
      </c>
      <c r="B107" s="111"/>
      <c r="C107" s="112" t="e">
        <f t="shared" si="6"/>
        <v>#REF!</v>
      </c>
      <c r="D107" s="112"/>
    </row>
    <row r="108" spans="1:4" s="106" customFormat="1" ht="15" customHeight="1">
      <c r="A108" s="111" t="s">
        <v>133</v>
      </c>
      <c r="B108" s="111"/>
      <c r="C108" s="112" t="e">
        <f t="shared" si="6"/>
        <v>#REF!</v>
      </c>
      <c r="D108" s="112"/>
    </row>
    <row r="109" spans="1:4" s="107" customFormat="1" ht="15" customHeight="1">
      <c r="A109" s="109" t="s">
        <v>134</v>
      </c>
      <c r="B109" s="109">
        <f>B110</f>
        <v>87</v>
      </c>
      <c r="C109" s="117" t="e">
        <f t="shared" si="6"/>
        <v>#REF!</v>
      </c>
      <c r="D109" s="117"/>
    </row>
    <row r="110" spans="1:4" s="106" customFormat="1" ht="15" customHeight="1">
      <c r="A110" s="111" t="s">
        <v>135</v>
      </c>
      <c r="B110" s="111">
        <f>SUM(B111:B116)</f>
        <v>87</v>
      </c>
      <c r="C110" s="112" t="e">
        <f>SUM(C111:C115)</f>
        <v>#REF!</v>
      </c>
      <c r="D110" s="112">
        <f>SUM(D111:D115)</f>
        <v>0</v>
      </c>
    </row>
    <row r="111" spans="1:4" s="106" customFormat="1" ht="15" customHeight="1">
      <c r="A111" s="111" t="s">
        <v>58</v>
      </c>
      <c r="B111" s="111">
        <v>87</v>
      </c>
      <c r="C111" s="112" t="e">
        <f>ROUND(B111/#REF!,2)*100</f>
        <v>#REF!</v>
      </c>
      <c r="D111" s="112"/>
    </row>
    <row r="112" spans="1:4" s="106" customFormat="1" ht="15" customHeight="1">
      <c r="A112" s="111" t="s">
        <v>59</v>
      </c>
      <c r="B112" s="111"/>
      <c r="C112" s="112" t="e">
        <f>ROUND(B112/#REF!,2)*100</f>
        <v>#REF!</v>
      </c>
      <c r="D112" s="112"/>
    </row>
    <row r="113" spans="1:4" s="106" customFormat="1" ht="15" customHeight="1">
      <c r="A113" s="111" t="s">
        <v>60</v>
      </c>
      <c r="B113" s="111"/>
      <c r="C113" s="112" t="e">
        <f>ROUND(B113/#REF!,2)*100</f>
        <v>#REF!</v>
      </c>
      <c r="D113" s="112"/>
    </row>
    <row r="114" spans="1:4" s="106" customFormat="1" ht="15" customHeight="1">
      <c r="A114" s="111" t="s">
        <v>136</v>
      </c>
      <c r="B114" s="111"/>
      <c r="C114" s="112" t="e">
        <f>ROUND(B114/#REF!,2)*100</f>
        <v>#REF!</v>
      </c>
      <c r="D114" s="112"/>
    </row>
    <row r="115" spans="1:4" s="106" customFormat="1" ht="15" customHeight="1">
      <c r="A115" s="111" t="s">
        <v>137</v>
      </c>
      <c r="B115" s="111"/>
      <c r="C115" s="112" t="e">
        <f>ROUND(B115/#REF!,2)*100</f>
        <v>#REF!</v>
      </c>
      <c r="D115" s="112"/>
    </row>
    <row r="116" spans="1:4" s="106" customFormat="1" ht="15" customHeight="1">
      <c r="A116" s="111" t="s">
        <v>138</v>
      </c>
      <c r="B116" s="111"/>
      <c r="C116" s="112" t="e">
        <f>SUM(C117:C129)</f>
        <v>#REF!</v>
      </c>
      <c r="D116" s="112">
        <f>SUM(D117:D129)</f>
        <v>0</v>
      </c>
    </row>
    <row r="117" spans="1:4" s="107" customFormat="1" ht="15" customHeight="1">
      <c r="A117" s="109" t="s">
        <v>139</v>
      </c>
      <c r="B117" s="109">
        <v>400</v>
      </c>
      <c r="C117" s="117" t="e">
        <f aca="true" t="shared" si="7" ref="C117:C129">ROUND(B117/#REF!,2)*100</f>
        <v>#REF!</v>
      </c>
      <c r="D117" s="117"/>
    </row>
    <row r="118" spans="1:4" s="106" customFormat="1" ht="15" customHeight="1">
      <c r="A118" s="111" t="s">
        <v>140</v>
      </c>
      <c r="B118" s="111">
        <f>SUM(B119:B124)</f>
        <v>400</v>
      </c>
      <c r="C118" s="112" t="e">
        <f t="shared" si="7"/>
        <v>#REF!</v>
      </c>
      <c r="D118" s="112"/>
    </row>
    <row r="119" spans="1:4" s="106" customFormat="1" ht="15" customHeight="1">
      <c r="A119" s="111" t="s">
        <v>58</v>
      </c>
      <c r="B119" s="111"/>
      <c r="C119" s="112" t="e">
        <f t="shared" si="7"/>
        <v>#REF!</v>
      </c>
      <c r="D119" s="112"/>
    </row>
    <row r="120" spans="1:4" s="106" customFormat="1" ht="15" customHeight="1">
      <c r="A120" s="111" t="s">
        <v>59</v>
      </c>
      <c r="B120" s="111"/>
      <c r="C120" s="112" t="e">
        <f t="shared" si="7"/>
        <v>#REF!</v>
      </c>
      <c r="D120" s="112"/>
    </row>
    <row r="121" spans="1:4" s="106" customFormat="1" ht="15" customHeight="1">
      <c r="A121" s="111" t="s">
        <v>60</v>
      </c>
      <c r="B121" s="111"/>
      <c r="C121" s="112" t="e">
        <f t="shared" si="7"/>
        <v>#REF!</v>
      </c>
      <c r="D121" s="112"/>
    </row>
    <row r="122" spans="1:4" s="106" customFormat="1" ht="15" customHeight="1">
      <c r="A122" s="111" t="s">
        <v>141</v>
      </c>
      <c r="B122" s="111"/>
      <c r="C122" s="112" t="e">
        <f t="shared" si="7"/>
        <v>#REF!</v>
      </c>
      <c r="D122" s="112"/>
    </row>
    <row r="123" spans="1:4" s="106" customFormat="1" ht="15" customHeight="1">
      <c r="A123" s="111" t="s">
        <v>142</v>
      </c>
      <c r="B123" s="111"/>
      <c r="C123" s="112" t="e">
        <f t="shared" si="7"/>
        <v>#REF!</v>
      </c>
      <c r="D123" s="112"/>
    </row>
    <row r="124" spans="1:4" s="106" customFormat="1" ht="15" customHeight="1">
      <c r="A124" s="111" t="s">
        <v>143</v>
      </c>
      <c r="B124" s="111">
        <v>400</v>
      </c>
      <c r="C124" s="112" t="e">
        <f t="shared" si="7"/>
        <v>#REF!</v>
      </c>
      <c r="D124" s="112"/>
    </row>
    <row r="125" spans="1:4" s="107" customFormat="1" ht="15" customHeight="1">
      <c r="A125" s="109" t="s">
        <v>144</v>
      </c>
      <c r="B125" s="109">
        <f>B126</f>
        <v>288</v>
      </c>
      <c r="C125" s="117" t="e">
        <f t="shared" si="7"/>
        <v>#REF!</v>
      </c>
      <c r="D125" s="117"/>
    </row>
    <row r="126" spans="1:4" s="106" customFormat="1" ht="15" customHeight="1">
      <c r="A126" s="111" t="s">
        <v>145</v>
      </c>
      <c r="B126" s="111">
        <f>SUM(B127:B132)</f>
        <v>288</v>
      </c>
      <c r="C126" s="112" t="e">
        <f t="shared" si="7"/>
        <v>#REF!</v>
      </c>
      <c r="D126" s="112"/>
    </row>
    <row r="127" spans="1:4" s="106" customFormat="1" ht="15" customHeight="1">
      <c r="A127" s="111" t="s">
        <v>58</v>
      </c>
      <c r="B127" s="111">
        <v>88</v>
      </c>
      <c r="C127" s="112" t="e">
        <f t="shared" si="7"/>
        <v>#REF!</v>
      </c>
      <c r="D127" s="112"/>
    </row>
    <row r="128" spans="1:4" s="106" customFormat="1" ht="15" customHeight="1">
      <c r="A128" s="111" t="s">
        <v>59</v>
      </c>
      <c r="B128" s="111"/>
      <c r="C128" s="112" t="e">
        <f t="shared" si="7"/>
        <v>#REF!</v>
      </c>
      <c r="D128" s="112"/>
    </row>
    <row r="129" spans="1:4" s="106" customFormat="1" ht="15" customHeight="1">
      <c r="A129" s="111" t="s">
        <v>60</v>
      </c>
      <c r="B129" s="111"/>
      <c r="C129" s="112" t="e">
        <f t="shared" si="7"/>
        <v>#REF!</v>
      </c>
      <c r="D129" s="112"/>
    </row>
    <row r="130" spans="1:4" s="106" customFormat="1" ht="15" customHeight="1">
      <c r="A130" s="111" t="s">
        <v>146</v>
      </c>
      <c r="B130" s="111">
        <v>200</v>
      </c>
      <c r="C130" s="112" t="e">
        <f>SUM(C131:C132)</f>
        <v>#REF!</v>
      </c>
      <c r="D130" s="112">
        <f>SUM(D131:D132)</f>
        <v>0</v>
      </c>
    </row>
    <row r="131" spans="1:4" s="106" customFormat="1" ht="15" customHeight="1">
      <c r="A131" s="111" t="s">
        <v>147</v>
      </c>
      <c r="B131" s="111"/>
      <c r="C131" s="112" t="e">
        <f aca="true" t="shared" si="8" ref="C131:C137">ROUND(B131/#REF!,2)*100</f>
        <v>#REF!</v>
      </c>
      <c r="D131" s="112"/>
    </row>
    <row r="132" spans="1:4" s="106" customFormat="1" ht="15" customHeight="1">
      <c r="A132" s="111" t="s">
        <v>148</v>
      </c>
      <c r="B132" s="111"/>
      <c r="C132" s="112" t="e">
        <f t="shared" si="8"/>
        <v>#REF!</v>
      </c>
      <c r="D132" s="112"/>
    </row>
    <row r="133" spans="1:4" s="106" customFormat="1" ht="15" customHeight="1">
      <c r="A133" s="111" t="s">
        <v>149</v>
      </c>
      <c r="B133" s="111"/>
      <c r="C133" s="112" t="e">
        <f t="shared" si="8"/>
        <v>#REF!</v>
      </c>
      <c r="D133" s="112"/>
    </row>
    <row r="134" spans="1:4" s="107" customFormat="1" ht="15" customHeight="1">
      <c r="A134" s="109" t="s">
        <v>150</v>
      </c>
      <c r="B134" s="109">
        <f>B135</f>
        <v>56</v>
      </c>
      <c r="C134" s="117" t="e">
        <f t="shared" si="8"/>
        <v>#REF!</v>
      </c>
      <c r="D134" s="117"/>
    </row>
    <row r="135" spans="1:4" s="106" customFormat="1" ht="15" customHeight="1">
      <c r="A135" s="111" t="s">
        <v>151</v>
      </c>
      <c r="B135" s="111">
        <f>SUM(B136:B138)</f>
        <v>56</v>
      </c>
      <c r="C135" s="112" t="e">
        <f t="shared" si="8"/>
        <v>#REF!</v>
      </c>
      <c r="D135" s="112"/>
    </row>
    <row r="136" spans="1:4" s="106" customFormat="1" ht="15" customHeight="1">
      <c r="A136" s="111" t="s">
        <v>152</v>
      </c>
      <c r="B136" s="111">
        <v>56</v>
      </c>
      <c r="C136" s="112" t="e">
        <f t="shared" si="8"/>
        <v>#REF!</v>
      </c>
      <c r="D136" s="112"/>
    </row>
    <row r="137" spans="1:4" s="106" customFormat="1" ht="15" customHeight="1">
      <c r="A137" s="111" t="s">
        <v>153</v>
      </c>
      <c r="B137" s="111"/>
      <c r="C137" s="112" t="e">
        <f t="shared" si="8"/>
        <v>#REF!</v>
      </c>
      <c r="D137" s="112"/>
    </row>
    <row r="138" spans="1:4" s="106" customFormat="1" ht="15" customHeight="1">
      <c r="A138" s="111" t="s">
        <v>154</v>
      </c>
      <c r="B138" s="111"/>
      <c r="C138" s="112" t="e">
        <f>SUM(C139:C144)</f>
        <v>#REF!</v>
      </c>
      <c r="D138" s="112">
        <f>SUM(D139:D144)</f>
        <v>0</v>
      </c>
    </row>
    <row r="139" spans="1:4" s="107" customFormat="1" ht="15" customHeight="1">
      <c r="A139" s="109" t="s">
        <v>155</v>
      </c>
      <c r="B139" s="109">
        <f>B140</f>
        <v>111</v>
      </c>
      <c r="C139" s="117" t="e">
        <f aca="true" t="shared" si="9" ref="C139:C149">ROUND(B139/#REF!,2)*100</f>
        <v>#REF!</v>
      </c>
      <c r="D139" s="117"/>
    </row>
    <row r="140" spans="1:4" s="106" customFormat="1" ht="15" customHeight="1">
      <c r="A140" s="111" t="s">
        <v>156</v>
      </c>
      <c r="B140" s="111">
        <f>SUM(B141:B149)</f>
        <v>111</v>
      </c>
      <c r="C140" s="112" t="e">
        <f t="shared" si="9"/>
        <v>#REF!</v>
      </c>
      <c r="D140" s="112"/>
    </row>
    <row r="141" spans="1:4" s="106" customFormat="1" ht="15" customHeight="1">
      <c r="A141" s="111" t="s">
        <v>58</v>
      </c>
      <c r="B141" s="111">
        <v>81</v>
      </c>
      <c r="C141" s="112" t="e">
        <f t="shared" si="9"/>
        <v>#REF!</v>
      </c>
      <c r="D141" s="112"/>
    </row>
    <row r="142" spans="1:4" s="106" customFormat="1" ht="15" customHeight="1">
      <c r="A142" s="111" t="s">
        <v>59</v>
      </c>
      <c r="B142" s="111"/>
      <c r="C142" s="112" t="e">
        <f t="shared" si="9"/>
        <v>#REF!</v>
      </c>
      <c r="D142" s="112"/>
    </row>
    <row r="143" spans="1:4" s="106" customFormat="1" ht="15" customHeight="1">
      <c r="A143" s="111" t="s">
        <v>60</v>
      </c>
      <c r="B143" s="111"/>
      <c r="C143" s="112" t="e">
        <f t="shared" si="9"/>
        <v>#REF!</v>
      </c>
      <c r="D143" s="112"/>
    </row>
    <row r="144" spans="1:4" s="106" customFormat="1" ht="15" customHeight="1">
      <c r="A144" s="111" t="s">
        <v>157</v>
      </c>
      <c r="B144" s="111"/>
      <c r="C144" s="112" t="e">
        <f t="shared" si="9"/>
        <v>#REF!</v>
      </c>
      <c r="D144" s="112"/>
    </row>
    <row r="145" spans="1:4" s="106" customFormat="1" ht="15" customHeight="1">
      <c r="A145" s="111" t="s">
        <v>158</v>
      </c>
      <c r="B145" s="111">
        <v>30</v>
      </c>
      <c r="C145" s="112" t="e">
        <f t="shared" si="9"/>
        <v>#REF!</v>
      </c>
      <c r="D145" s="112"/>
    </row>
    <row r="146" spans="1:4" s="106" customFormat="1" ht="15" customHeight="1">
      <c r="A146" s="111" t="s">
        <v>159</v>
      </c>
      <c r="B146" s="111"/>
      <c r="C146" s="112" t="e">
        <f t="shared" si="9"/>
        <v>#REF!</v>
      </c>
      <c r="D146" s="112"/>
    </row>
    <row r="147" spans="1:4" s="106" customFormat="1" ht="15" customHeight="1">
      <c r="A147" s="111" t="s">
        <v>160</v>
      </c>
      <c r="B147" s="111"/>
      <c r="C147" s="112" t="e">
        <f t="shared" si="9"/>
        <v>#REF!</v>
      </c>
      <c r="D147" s="112"/>
    </row>
    <row r="148" spans="1:4" s="106" customFormat="1" ht="15" customHeight="1">
      <c r="A148" s="111" t="s">
        <v>161</v>
      </c>
      <c r="B148" s="111"/>
      <c r="C148" s="112" t="e">
        <f t="shared" si="9"/>
        <v>#REF!</v>
      </c>
      <c r="D148" s="112"/>
    </row>
    <row r="149" spans="1:4" s="106" customFormat="1" ht="15" customHeight="1">
      <c r="A149" s="111" t="s">
        <v>162</v>
      </c>
      <c r="B149" s="111"/>
      <c r="C149" s="112" t="e">
        <f t="shared" si="9"/>
        <v>#REF!</v>
      </c>
      <c r="D149" s="112"/>
    </row>
    <row r="150" spans="1:4" s="107" customFormat="1" ht="15" customHeight="1">
      <c r="A150" s="109" t="s">
        <v>163</v>
      </c>
      <c r="B150" s="109">
        <v>150</v>
      </c>
      <c r="C150" s="117" t="e">
        <f>SUM(C151:C158)</f>
        <v>#REF!</v>
      </c>
      <c r="D150" s="117">
        <f>SUM(D151:D158)</f>
        <v>0</v>
      </c>
    </row>
    <row r="151" spans="1:4" s="107" customFormat="1" ht="15" customHeight="1">
      <c r="A151" s="109" t="s">
        <v>164</v>
      </c>
      <c r="B151" s="109">
        <f>SUM(B152)</f>
        <v>700</v>
      </c>
      <c r="C151" s="117" t="e">
        <f aca="true" t="shared" si="10" ref="C151:C160">ROUND(B151/#REF!,2)*100</f>
        <v>#REF!</v>
      </c>
      <c r="D151" s="117"/>
    </row>
    <row r="152" spans="1:4" s="106" customFormat="1" ht="15" customHeight="1">
      <c r="A152" s="111" t="s">
        <v>165</v>
      </c>
      <c r="B152" s="111">
        <f>SUM(B153:B156)</f>
        <v>700</v>
      </c>
      <c r="C152" s="112" t="e">
        <f t="shared" si="10"/>
        <v>#REF!</v>
      </c>
      <c r="D152" s="112"/>
    </row>
    <row r="153" spans="1:4" s="106" customFormat="1" ht="15" customHeight="1">
      <c r="A153" s="111" t="s">
        <v>166</v>
      </c>
      <c r="B153" s="111"/>
      <c r="C153" s="112" t="e">
        <f t="shared" si="10"/>
        <v>#REF!</v>
      </c>
      <c r="D153" s="112"/>
    </row>
    <row r="154" spans="1:4" s="106" customFormat="1" ht="15" customHeight="1">
      <c r="A154" s="111" t="s">
        <v>167</v>
      </c>
      <c r="B154" s="111"/>
      <c r="C154" s="112" t="e">
        <f t="shared" si="10"/>
        <v>#REF!</v>
      </c>
      <c r="D154" s="112"/>
    </row>
    <row r="155" spans="1:4" s="106" customFormat="1" ht="15" customHeight="1">
      <c r="A155" s="111" t="s">
        <v>168</v>
      </c>
      <c r="B155" s="111"/>
      <c r="C155" s="112" t="e">
        <f t="shared" si="10"/>
        <v>#REF!</v>
      </c>
      <c r="D155" s="112"/>
    </row>
    <row r="156" spans="1:4" s="106" customFormat="1" ht="15" customHeight="1">
      <c r="A156" s="111" t="s">
        <v>169</v>
      </c>
      <c r="B156" s="111">
        <v>700</v>
      </c>
      <c r="C156" s="112" t="e">
        <f t="shared" si="10"/>
        <v>#REF!</v>
      </c>
      <c r="D156" s="112"/>
    </row>
    <row r="157" spans="1:4" s="107" customFormat="1" ht="15" customHeight="1">
      <c r="A157" s="109" t="s">
        <v>170</v>
      </c>
      <c r="B157" s="109">
        <f>SUM(B158)</f>
        <v>0</v>
      </c>
      <c r="C157" s="117" t="e">
        <f t="shared" si="10"/>
        <v>#REF!</v>
      </c>
      <c r="D157" s="117"/>
    </row>
    <row r="158" spans="1:4" s="106" customFormat="1" ht="15" customHeight="1">
      <c r="A158" s="111" t="s">
        <v>171</v>
      </c>
      <c r="B158" s="111"/>
      <c r="C158" s="112" t="e">
        <f t="shared" si="10"/>
        <v>#REF!</v>
      </c>
      <c r="D158" s="112"/>
    </row>
    <row r="159" spans="1:4" s="106" customFormat="1" ht="15" customHeight="1">
      <c r="A159" s="111"/>
      <c r="B159" s="111"/>
      <c r="C159" s="112" t="e">
        <f t="shared" si="10"/>
        <v>#REF!</v>
      </c>
      <c r="D159" s="112"/>
    </row>
    <row r="160" spans="1:4" s="107" customFormat="1" ht="15" customHeight="1">
      <c r="A160" s="119" t="s">
        <v>172</v>
      </c>
      <c r="B160" s="109">
        <f>B151+B150+B139+B134+B125+B117+B109+B95+B78+B64+B5+B69</f>
        <v>5487</v>
      </c>
      <c r="C160" s="117" t="e">
        <f t="shared" si="10"/>
        <v>#REF!</v>
      </c>
      <c r="D160" s="117"/>
    </row>
  </sheetData>
  <sheetProtection/>
  <autoFilter ref="A4:D160"/>
  <mergeCells count="1">
    <mergeCell ref="A1:D1"/>
  </mergeCells>
  <printOptions horizontalCentered="1"/>
  <pageMargins left="0.984251968503937" right="0.7874015748031497" top="0.984251968503937" bottom="0.984251968503937" header="0.3937007874015748" footer="0.5905511811023623"/>
  <pageSetup firstPageNumber="59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PageLayoutView="0" workbookViewId="0" topLeftCell="A1">
      <selection activeCell="I11" sqref="I11"/>
    </sheetView>
  </sheetViews>
  <sheetFormatPr defaultColWidth="9.00390625" defaultRowHeight="14.25"/>
  <cols>
    <col min="1" max="1" width="32.125" style="0" customWidth="1"/>
    <col min="2" max="2" width="11.625" style="0" customWidth="1"/>
    <col min="3" max="3" width="19.75390625" style="0" customWidth="1"/>
    <col min="4" max="4" width="12.125" style="0" customWidth="1"/>
  </cols>
  <sheetData>
    <row r="1" spans="1:4" ht="51.75" customHeight="1">
      <c r="A1" s="152" t="s">
        <v>373</v>
      </c>
      <c r="B1" s="152"/>
      <c r="C1" s="152"/>
      <c r="D1" s="152"/>
    </row>
    <row r="2" spans="3:4" s="120" customFormat="1" ht="20.25" customHeight="1">
      <c r="C2" s="153" t="s">
        <v>1</v>
      </c>
      <c r="D2" s="153"/>
    </row>
    <row r="3" spans="1:6" s="120" customFormat="1" ht="39.75" customHeight="1">
      <c r="A3" s="103" t="s">
        <v>173</v>
      </c>
      <c r="B3" s="103" t="s">
        <v>53</v>
      </c>
      <c r="C3" s="103" t="s">
        <v>174</v>
      </c>
      <c r="D3" s="103" t="s">
        <v>53</v>
      </c>
      <c r="F3" s="121"/>
    </row>
    <row r="4" spans="1:6" s="120" customFormat="1" ht="33" customHeight="1">
      <c r="A4" s="97" t="s">
        <v>175</v>
      </c>
      <c r="B4" s="122">
        <v>5224</v>
      </c>
      <c r="C4" s="97" t="s">
        <v>176</v>
      </c>
      <c r="D4" s="122">
        <f>SUM(D5:D9)</f>
        <v>5487</v>
      </c>
      <c r="F4" s="123"/>
    </row>
    <row r="5" spans="1:4" s="120" customFormat="1" ht="33" customHeight="1">
      <c r="A5" s="97" t="s">
        <v>177</v>
      </c>
      <c r="B5" s="124"/>
      <c r="C5" s="125" t="s">
        <v>178</v>
      </c>
      <c r="D5" s="122">
        <v>946</v>
      </c>
    </row>
    <row r="6" spans="1:4" s="120" customFormat="1" ht="33" customHeight="1">
      <c r="A6" s="125" t="s">
        <v>179</v>
      </c>
      <c r="B6" s="124"/>
      <c r="C6" s="125" t="s">
        <v>180</v>
      </c>
      <c r="D6" s="122">
        <v>149</v>
      </c>
    </row>
    <row r="7" spans="1:4" s="120" customFormat="1" ht="33" customHeight="1">
      <c r="A7" s="125" t="s">
        <v>181</v>
      </c>
      <c r="B7" s="124"/>
      <c r="C7" s="146" t="s">
        <v>374</v>
      </c>
      <c r="D7" s="122">
        <v>195</v>
      </c>
    </row>
    <row r="8" spans="1:4" s="120" customFormat="1" ht="33" customHeight="1">
      <c r="A8" s="125" t="s">
        <v>183</v>
      </c>
      <c r="B8" s="124"/>
      <c r="C8" s="125" t="s">
        <v>182</v>
      </c>
      <c r="D8" s="122">
        <v>4047</v>
      </c>
    </row>
    <row r="9" spans="1:4" s="120" customFormat="1" ht="33" customHeight="1">
      <c r="A9" s="125" t="s">
        <v>185</v>
      </c>
      <c r="B9" s="124"/>
      <c r="C9" s="125" t="s">
        <v>184</v>
      </c>
      <c r="D9" s="122">
        <v>150</v>
      </c>
    </row>
    <row r="10" spans="1:11" s="120" customFormat="1" ht="33" customHeight="1">
      <c r="A10" s="125" t="s">
        <v>187</v>
      </c>
      <c r="B10" s="124"/>
      <c r="C10" s="97" t="s">
        <v>186</v>
      </c>
      <c r="D10" s="124"/>
      <c r="G10" s="126"/>
      <c r="K10" s="120">
        <f>+B5/B18*100</f>
        <v>0</v>
      </c>
    </row>
    <row r="11" spans="1:8" s="120" customFormat="1" ht="33" customHeight="1">
      <c r="A11" s="125" t="s">
        <v>188</v>
      </c>
      <c r="B11" s="124"/>
      <c r="C11" s="97" t="s">
        <v>189</v>
      </c>
      <c r="D11" s="124">
        <v>447</v>
      </c>
      <c r="E11" s="127"/>
      <c r="H11" s="126"/>
    </row>
    <row r="12" spans="1:11" s="120" customFormat="1" ht="33" customHeight="1">
      <c r="A12" s="125" t="s">
        <v>190</v>
      </c>
      <c r="B12" s="124"/>
      <c r="C12" s="125" t="s">
        <v>191</v>
      </c>
      <c r="D12" s="124">
        <v>447</v>
      </c>
      <c r="K12" s="120">
        <f>+B13/B18*100</f>
        <v>0</v>
      </c>
    </row>
    <row r="13" spans="1:6" s="120" customFormat="1" ht="33" customHeight="1">
      <c r="A13" s="97" t="s">
        <v>192</v>
      </c>
      <c r="B13" s="124"/>
      <c r="C13" s="125" t="s">
        <v>193</v>
      </c>
      <c r="D13" s="124"/>
      <c r="E13" s="127"/>
      <c r="F13" s="126"/>
    </row>
    <row r="14" spans="1:4" s="120" customFormat="1" ht="33" customHeight="1">
      <c r="A14" s="128" t="s">
        <v>194</v>
      </c>
      <c r="B14" s="124">
        <f>SUM(B15:B15)</f>
        <v>0</v>
      </c>
      <c r="C14" s="97"/>
      <c r="D14" s="124"/>
    </row>
    <row r="15" spans="1:4" s="120" customFormat="1" ht="33" customHeight="1">
      <c r="A15" s="97" t="s">
        <v>195</v>
      </c>
      <c r="B15" s="124"/>
      <c r="C15" s="97"/>
      <c r="D15" s="124"/>
    </row>
    <row r="16" spans="1:8" s="120" customFormat="1" ht="33" customHeight="1">
      <c r="A16" s="97" t="s">
        <v>196</v>
      </c>
      <c r="B16" s="124">
        <v>710</v>
      </c>
      <c r="C16" s="97" t="s">
        <v>197</v>
      </c>
      <c r="D16" s="124"/>
      <c r="G16" s="126"/>
      <c r="H16" s="129"/>
    </row>
    <row r="17" spans="1:8" s="120" customFormat="1" ht="33" customHeight="1">
      <c r="A17" s="97"/>
      <c r="B17" s="124"/>
      <c r="C17" s="97"/>
      <c r="D17" s="124"/>
      <c r="G17" s="126"/>
      <c r="H17" s="129"/>
    </row>
    <row r="18" spans="1:8" s="120" customFormat="1" ht="33" customHeight="1">
      <c r="A18" s="130" t="s">
        <v>198</v>
      </c>
      <c r="B18" s="131">
        <f>SUM(B4,B5,B13,B14,B16)</f>
        <v>5934</v>
      </c>
      <c r="C18" s="130" t="s">
        <v>199</v>
      </c>
      <c r="D18" s="131">
        <f>+D4+D10+D11</f>
        <v>5934</v>
      </c>
      <c r="G18" s="126"/>
      <c r="H18" s="129"/>
    </row>
    <row r="19" spans="1:8" ht="27" customHeight="1">
      <c r="A19" s="40"/>
      <c r="B19" s="41"/>
      <c r="C19" s="40"/>
      <c r="D19" s="42"/>
      <c r="G19" s="38"/>
      <c r="H19" s="39"/>
    </row>
    <row r="20" ht="20.25" customHeight="1">
      <c r="G20" s="38"/>
    </row>
  </sheetData>
  <sheetProtection/>
  <mergeCells count="2">
    <mergeCell ref="A1:D1"/>
    <mergeCell ref="C2:D2"/>
  </mergeCells>
  <printOptions horizontalCentered="1"/>
  <pageMargins left="0.984251968503937" right="0.7874015748031497" top="1.299212598425197" bottom="0.6299212598425197" header="0.35433070866141736" footer="0.5905511811023623"/>
  <pageSetup errors="blank" firstPageNumber="63" useFirstPageNumber="1"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Zeros="0" zoomScalePageLayoutView="0" workbookViewId="0" topLeftCell="A1">
      <selection activeCell="F12" sqref="F12"/>
    </sheetView>
  </sheetViews>
  <sheetFormatPr defaultColWidth="9.00390625" defaultRowHeight="14.25"/>
  <cols>
    <col min="1" max="1" width="7.375" style="8" customWidth="1"/>
    <col min="2" max="2" width="10.00390625" style="8" customWidth="1"/>
    <col min="3" max="3" width="14.00390625" style="8" customWidth="1"/>
    <col min="4" max="4" width="27.50390625" style="8" customWidth="1"/>
    <col min="5" max="5" width="12.375" style="8" customWidth="1"/>
    <col min="6" max="8" width="9.00390625" style="8" customWidth="1"/>
    <col min="9" max="9" width="12.375" style="9" hidden="1" customWidth="1"/>
    <col min="10" max="10" width="12.375" style="8" hidden="1" customWidth="1"/>
    <col min="11" max="12" width="0" style="8" hidden="1" customWidth="1"/>
    <col min="13" max="16384" width="9.00390625" style="8" customWidth="1"/>
  </cols>
  <sheetData>
    <row r="1" spans="1:5" ht="45" customHeight="1">
      <c r="A1" s="161" t="s">
        <v>243</v>
      </c>
      <c r="B1" s="161"/>
      <c r="C1" s="161"/>
      <c r="D1" s="161"/>
      <c r="E1" s="161"/>
    </row>
    <row r="2" spans="1:5" ht="23.25" customHeight="1">
      <c r="A2" s="10"/>
      <c r="B2" s="10"/>
      <c r="C2" s="10"/>
      <c r="D2" s="162" t="s">
        <v>1</v>
      </c>
      <c r="E2" s="162"/>
    </row>
    <row r="3" spans="1:10" s="133" customFormat="1" ht="21.75" customHeight="1">
      <c r="A3" s="154" t="s">
        <v>244</v>
      </c>
      <c r="B3" s="154"/>
      <c r="C3" s="154" t="s">
        <v>245</v>
      </c>
      <c r="D3" s="154"/>
      <c r="E3" s="154" t="s">
        <v>246</v>
      </c>
      <c r="I3" s="154" t="s">
        <v>247</v>
      </c>
      <c r="J3" s="154" t="s">
        <v>248</v>
      </c>
    </row>
    <row r="4" spans="1:10" s="133" customFormat="1" ht="21.75" customHeight="1">
      <c r="A4" s="132" t="s">
        <v>249</v>
      </c>
      <c r="B4" s="132" t="s">
        <v>250</v>
      </c>
      <c r="C4" s="154"/>
      <c r="D4" s="154"/>
      <c r="E4" s="154"/>
      <c r="I4" s="154"/>
      <c r="J4" s="154"/>
    </row>
    <row r="5" spans="1:12" s="133" customFormat="1" ht="21.75" customHeight="1">
      <c r="A5" s="163" t="s">
        <v>251</v>
      </c>
      <c r="B5" s="164"/>
      <c r="C5" s="164"/>
      <c r="D5" s="165"/>
      <c r="E5" s="134">
        <f>+I5+J5</f>
        <v>5487</v>
      </c>
      <c r="I5" s="134">
        <f>SUM(I6,I11,I22,I30,I37,I41,I44,I48,I51,I57,I60,I65,I68,I73,I76)</f>
        <v>1290</v>
      </c>
      <c r="J5" s="134">
        <f>SUM(J6,J11,J22,J30,J37,J41,J44,J48,J51,J57,J60,J65,J68,J73,J76)</f>
        <v>4197</v>
      </c>
      <c r="L5" s="135" t="e">
        <f>+#REF!-'支出经济分类'!I5</f>
        <v>#REF!</v>
      </c>
    </row>
    <row r="6" spans="1:10" s="133" customFormat="1" ht="21.75" customHeight="1">
      <c r="A6" s="132">
        <v>501</v>
      </c>
      <c r="B6" s="136"/>
      <c r="C6" s="157" t="s">
        <v>252</v>
      </c>
      <c r="D6" s="157"/>
      <c r="E6" s="138">
        <f aca="true" t="shared" si="0" ref="E6:E69">+I6+J6</f>
        <v>940</v>
      </c>
      <c r="I6" s="139">
        <f>SUM(I7:I10)</f>
        <v>940</v>
      </c>
      <c r="J6" s="139">
        <f>SUM(J7:J10)</f>
        <v>0</v>
      </c>
    </row>
    <row r="7" spans="1:10" s="133" customFormat="1" ht="21.75" customHeight="1">
      <c r="A7" s="140"/>
      <c r="B7" s="141" t="s">
        <v>253</v>
      </c>
      <c r="C7" s="137" t="s">
        <v>254</v>
      </c>
      <c r="D7" s="137"/>
      <c r="E7" s="138">
        <f t="shared" si="0"/>
        <v>683</v>
      </c>
      <c r="I7" s="139">
        <v>683</v>
      </c>
      <c r="J7" s="139"/>
    </row>
    <row r="8" spans="1:10" s="133" customFormat="1" ht="21.75" customHeight="1">
      <c r="A8" s="140"/>
      <c r="B8" s="141" t="s">
        <v>255</v>
      </c>
      <c r="C8" s="157" t="s">
        <v>256</v>
      </c>
      <c r="D8" s="157"/>
      <c r="E8" s="138">
        <f t="shared" si="0"/>
        <v>112</v>
      </c>
      <c r="I8" s="139">
        <v>112</v>
      </c>
      <c r="J8" s="139"/>
    </row>
    <row r="9" spans="1:10" s="133" customFormat="1" ht="21.75" customHeight="1">
      <c r="A9" s="140"/>
      <c r="B9" s="141" t="s">
        <v>257</v>
      </c>
      <c r="C9" s="159" t="s">
        <v>258</v>
      </c>
      <c r="D9" s="160"/>
      <c r="E9" s="138">
        <f t="shared" si="0"/>
        <v>56</v>
      </c>
      <c r="I9" s="139">
        <v>56</v>
      </c>
      <c r="J9" s="139"/>
    </row>
    <row r="10" spans="1:10" s="133" customFormat="1" ht="21.75" customHeight="1">
      <c r="A10" s="140"/>
      <c r="B10" s="141">
        <v>99</v>
      </c>
      <c r="C10" s="137" t="s">
        <v>259</v>
      </c>
      <c r="D10" s="137"/>
      <c r="E10" s="138">
        <f t="shared" si="0"/>
        <v>89</v>
      </c>
      <c r="I10" s="139">
        <v>89</v>
      </c>
      <c r="J10" s="139"/>
    </row>
    <row r="11" spans="1:10" s="133" customFormat="1" ht="21.75" customHeight="1">
      <c r="A11" s="132">
        <v>502</v>
      </c>
      <c r="B11" s="136"/>
      <c r="C11" s="155" t="s">
        <v>260</v>
      </c>
      <c r="D11" s="156"/>
      <c r="E11" s="138">
        <f t="shared" si="0"/>
        <v>324</v>
      </c>
      <c r="I11" s="139">
        <f>SUM(I12:I21)</f>
        <v>324</v>
      </c>
      <c r="J11" s="139">
        <f>SUM(J12:J21)</f>
        <v>0</v>
      </c>
    </row>
    <row r="12" spans="1:10" s="133" customFormat="1" ht="21.75" customHeight="1">
      <c r="A12" s="140"/>
      <c r="B12" s="141" t="s">
        <v>253</v>
      </c>
      <c r="C12" s="158" t="s">
        <v>261</v>
      </c>
      <c r="D12" s="158"/>
      <c r="E12" s="138">
        <f t="shared" si="0"/>
        <v>35</v>
      </c>
      <c r="I12" s="139">
        <v>35</v>
      </c>
      <c r="J12" s="139"/>
    </row>
    <row r="13" spans="1:10" s="133" customFormat="1" ht="21.75" customHeight="1">
      <c r="A13" s="140"/>
      <c r="B13" s="141" t="s">
        <v>255</v>
      </c>
      <c r="C13" s="155" t="s">
        <v>262</v>
      </c>
      <c r="D13" s="156"/>
      <c r="E13" s="138">
        <f t="shared" si="0"/>
        <v>0</v>
      </c>
      <c r="I13" s="139"/>
      <c r="J13" s="139"/>
    </row>
    <row r="14" spans="1:10" s="133" customFormat="1" ht="21.75" customHeight="1">
      <c r="A14" s="140"/>
      <c r="B14" s="141" t="s">
        <v>257</v>
      </c>
      <c r="C14" s="158" t="s">
        <v>263</v>
      </c>
      <c r="D14" s="158"/>
      <c r="E14" s="138">
        <f t="shared" si="0"/>
        <v>2</v>
      </c>
      <c r="I14" s="139">
        <v>2</v>
      </c>
      <c r="J14" s="139"/>
    </row>
    <row r="15" spans="1:10" s="133" customFormat="1" ht="21.75" customHeight="1">
      <c r="A15" s="140"/>
      <c r="B15" s="141" t="s">
        <v>264</v>
      </c>
      <c r="C15" s="144" t="s">
        <v>265</v>
      </c>
      <c r="D15" s="137"/>
      <c r="E15" s="138">
        <f t="shared" si="0"/>
        <v>0</v>
      </c>
      <c r="I15" s="139">
        <f>+M15+N15</f>
        <v>0</v>
      </c>
      <c r="J15" s="139"/>
    </row>
    <row r="16" spans="1:10" s="133" customFormat="1" ht="21.75" customHeight="1">
      <c r="A16" s="140"/>
      <c r="B16" s="141" t="s">
        <v>266</v>
      </c>
      <c r="C16" s="158" t="s">
        <v>267</v>
      </c>
      <c r="D16" s="158"/>
      <c r="E16" s="138">
        <f t="shared" si="0"/>
        <v>0</v>
      </c>
      <c r="I16" s="139">
        <f>+M16+N16</f>
        <v>0</v>
      </c>
      <c r="J16" s="139"/>
    </row>
    <row r="17" spans="1:10" s="133" customFormat="1" ht="21.75" customHeight="1">
      <c r="A17" s="140"/>
      <c r="B17" s="141" t="s">
        <v>268</v>
      </c>
      <c r="C17" s="158" t="s">
        <v>269</v>
      </c>
      <c r="D17" s="158"/>
      <c r="E17" s="138">
        <f t="shared" si="0"/>
        <v>8</v>
      </c>
      <c r="I17" s="139">
        <v>8</v>
      </c>
      <c r="J17" s="139"/>
    </row>
    <row r="18" spans="1:10" s="133" customFormat="1" ht="21.75" customHeight="1">
      <c r="A18" s="140"/>
      <c r="B18" s="141" t="s">
        <v>270</v>
      </c>
      <c r="C18" s="158" t="s">
        <v>271</v>
      </c>
      <c r="D18" s="158"/>
      <c r="E18" s="138">
        <f t="shared" si="0"/>
        <v>0</v>
      </c>
      <c r="I18" s="139">
        <f>+M18+N18</f>
        <v>0</v>
      </c>
      <c r="J18" s="139"/>
    </row>
    <row r="19" spans="1:10" s="133" customFormat="1" ht="21.75" customHeight="1">
      <c r="A19" s="140"/>
      <c r="B19" s="141" t="s">
        <v>272</v>
      </c>
      <c r="C19" s="144" t="s">
        <v>273</v>
      </c>
      <c r="D19" s="137"/>
      <c r="E19" s="138">
        <f t="shared" si="0"/>
        <v>12</v>
      </c>
      <c r="I19" s="139">
        <v>12</v>
      </c>
      <c r="J19" s="139"/>
    </row>
    <row r="20" spans="1:10" s="133" customFormat="1" ht="21.75" customHeight="1">
      <c r="A20" s="140"/>
      <c r="B20" s="141" t="s">
        <v>274</v>
      </c>
      <c r="C20" s="158" t="s">
        <v>275</v>
      </c>
      <c r="D20" s="158"/>
      <c r="E20" s="138">
        <f t="shared" si="0"/>
        <v>0</v>
      </c>
      <c r="I20" s="138"/>
      <c r="J20" s="138"/>
    </row>
    <row r="21" spans="1:10" s="133" customFormat="1" ht="21.75" customHeight="1">
      <c r="A21" s="140"/>
      <c r="B21" s="141">
        <v>99</v>
      </c>
      <c r="C21" s="158" t="s">
        <v>276</v>
      </c>
      <c r="D21" s="158"/>
      <c r="E21" s="138">
        <f t="shared" si="0"/>
        <v>267</v>
      </c>
      <c r="I21" s="138">
        <v>267</v>
      </c>
      <c r="J21" s="138"/>
    </row>
    <row r="22" spans="1:10" s="133" customFormat="1" ht="21.75" customHeight="1">
      <c r="A22" s="132">
        <v>503</v>
      </c>
      <c r="B22" s="141"/>
      <c r="C22" s="155" t="s">
        <v>277</v>
      </c>
      <c r="D22" s="156"/>
      <c r="E22" s="138">
        <f t="shared" si="0"/>
        <v>1347</v>
      </c>
      <c r="I22" s="138"/>
      <c r="J22" s="138">
        <f>SUM(J23:J29)</f>
        <v>1347</v>
      </c>
    </row>
    <row r="23" spans="1:10" s="133" customFormat="1" ht="21.75" customHeight="1">
      <c r="A23" s="140"/>
      <c r="B23" s="141" t="s">
        <v>253</v>
      </c>
      <c r="C23" s="155" t="s">
        <v>278</v>
      </c>
      <c r="D23" s="156"/>
      <c r="E23" s="138">
        <f t="shared" si="0"/>
        <v>0</v>
      </c>
      <c r="I23" s="138"/>
      <c r="J23" s="138"/>
    </row>
    <row r="24" spans="1:10" s="133" customFormat="1" ht="21.75" customHeight="1">
      <c r="A24" s="140"/>
      <c r="B24" s="141" t="s">
        <v>255</v>
      </c>
      <c r="C24" s="155" t="s">
        <v>279</v>
      </c>
      <c r="D24" s="156"/>
      <c r="E24" s="138">
        <f t="shared" si="0"/>
        <v>1089</v>
      </c>
      <c r="I24" s="138"/>
      <c r="J24" s="138">
        <v>1089</v>
      </c>
    </row>
    <row r="25" spans="1:10" s="133" customFormat="1" ht="21.75" customHeight="1">
      <c r="A25" s="140"/>
      <c r="B25" s="141" t="s">
        <v>257</v>
      </c>
      <c r="C25" s="155" t="s">
        <v>280</v>
      </c>
      <c r="D25" s="156"/>
      <c r="E25" s="138">
        <f t="shared" si="0"/>
        <v>0</v>
      </c>
      <c r="I25" s="138"/>
      <c r="J25" s="138"/>
    </row>
    <row r="26" spans="1:10" s="133" customFormat="1" ht="21.75" customHeight="1">
      <c r="A26" s="140"/>
      <c r="B26" s="141" t="s">
        <v>266</v>
      </c>
      <c r="C26" s="155" t="s">
        <v>281</v>
      </c>
      <c r="D26" s="156"/>
      <c r="E26" s="138">
        <f t="shared" si="0"/>
        <v>0</v>
      </c>
      <c r="I26" s="138"/>
      <c r="J26" s="138"/>
    </row>
    <row r="27" spans="1:10" s="133" customFormat="1" ht="21.75" customHeight="1">
      <c r="A27" s="140"/>
      <c r="B27" s="141" t="s">
        <v>268</v>
      </c>
      <c r="C27" s="155" t="s">
        <v>282</v>
      </c>
      <c r="D27" s="156"/>
      <c r="E27" s="138">
        <f t="shared" si="0"/>
        <v>0</v>
      </c>
      <c r="I27" s="138"/>
      <c r="J27" s="138"/>
    </row>
    <row r="28" spans="1:10" s="133" customFormat="1" ht="21.75" customHeight="1">
      <c r="A28" s="140"/>
      <c r="B28" s="141" t="s">
        <v>270</v>
      </c>
      <c r="C28" s="155" t="s">
        <v>283</v>
      </c>
      <c r="D28" s="156"/>
      <c r="E28" s="138">
        <f t="shared" si="0"/>
        <v>0</v>
      </c>
      <c r="I28" s="138"/>
      <c r="J28" s="138"/>
    </row>
    <row r="29" spans="1:10" s="133" customFormat="1" ht="21.75" customHeight="1">
      <c r="A29" s="140"/>
      <c r="B29" s="141" t="s">
        <v>284</v>
      </c>
      <c r="C29" s="155" t="s">
        <v>285</v>
      </c>
      <c r="D29" s="156"/>
      <c r="E29" s="138">
        <f t="shared" si="0"/>
        <v>318</v>
      </c>
      <c r="I29" s="138">
        <v>60</v>
      </c>
      <c r="J29" s="138">
        <v>258</v>
      </c>
    </row>
    <row r="30" spans="1:10" s="133" customFormat="1" ht="21.75" customHeight="1">
      <c r="A30" s="132">
        <v>504</v>
      </c>
      <c r="B30" s="141"/>
      <c r="C30" s="155" t="s">
        <v>286</v>
      </c>
      <c r="D30" s="156"/>
      <c r="E30" s="138">
        <f t="shared" si="0"/>
        <v>0</v>
      </c>
      <c r="I30" s="138">
        <f>SUM(I31:I36)</f>
        <v>0</v>
      </c>
      <c r="J30" s="138"/>
    </row>
    <row r="31" spans="1:10" s="133" customFormat="1" ht="21.75" customHeight="1">
      <c r="A31" s="132"/>
      <c r="B31" s="141" t="s">
        <v>253</v>
      </c>
      <c r="C31" s="155" t="s">
        <v>278</v>
      </c>
      <c r="D31" s="156"/>
      <c r="E31" s="138">
        <f t="shared" si="0"/>
        <v>0</v>
      </c>
      <c r="I31" s="138"/>
      <c r="J31" s="138"/>
    </row>
    <row r="32" spans="1:10" s="133" customFormat="1" ht="21.75" customHeight="1">
      <c r="A32" s="132"/>
      <c r="B32" s="141" t="s">
        <v>255</v>
      </c>
      <c r="C32" s="155" t="s">
        <v>279</v>
      </c>
      <c r="D32" s="156"/>
      <c r="E32" s="138">
        <f t="shared" si="0"/>
        <v>0</v>
      </c>
      <c r="I32" s="138"/>
      <c r="J32" s="138"/>
    </row>
    <row r="33" spans="1:10" s="133" customFormat="1" ht="21.75" customHeight="1">
      <c r="A33" s="132"/>
      <c r="B33" s="141" t="s">
        <v>257</v>
      </c>
      <c r="C33" s="155" t="s">
        <v>280</v>
      </c>
      <c r="D33" s="156"/>
      <c r="E33" s="138">
        <f t="shared" si="0"/>
        <v>0</v>
      </c>
      <c r="I33" s="138"/>
      <c r="J33" s="138"/>
    </row>
    <row r="34" spans="1:10" s="133" customFormat="1" ht="21.75" customHeight="1">
      <c r="A34" s="132"/>
      <c r="B34" s="141" t="s">
        <v>264</v>
      </c>
      <c r="C34" s="155" t="s">
        <v>282</v>
      </c>
      <c r="D34" s="156"/>
      <c r="E34" s="138">
        <f t="shared" si="0"/>
        <v>0</v>
      </c>
      <c r="I34" s="138"/>
      <c r="J34" s="138"/>
    </row>
    <row r="35" spans="1:10" s="133" customFormat="1" ht="21.75" customHeight="1">
      <c r="A35" s="132"/>
      <c r="B35" s="141" t="s">
        <v>266</v>
      </c>
      <c r="C35" s="155" t="s">
        <v>283</v>
      </c>
      <c r="D35" s="156"/>
      <c r="E35" s="138">
        <f t="shared" si="0"/>
        <v>0</v>
      </c>
      <c r="I35" s="138"/>
      <c r="J35" s="138"/>
    </row>
    <row r="36" spans="1:10" s="133" customFormat="1" ht="21.75" customHeight="1">
      <c r="A36" s="140"/>
      <c r="B36" s="141" t="s">
        <v>284</v>
      </c>
      <c r="C36" s="155" t="s">
        <v>285</v>
      </c>
      <c r="D36" s="156"/>
      <c r="E36" s="138">
        <f t="shared" si="0"/>
        <v>0</v>
      </c>
      <c r="I36" s="138"/>
      <c r="J36" s="138"/>
    </row>
    <row r="37" spans="1:10" s="133" customFormat="1" ht="21.75" customHeight="1">
      <c r="A37" s="132">
        <v>505</v>
      </c>
      <c r="B37" s="136"/>
      <c r="C37" s="155" t="s">
        <v>287</v>
      </c>
      <c r="D37" s="156"/>
      <c r="E37" s="139">
        <f t="shared" si="0"/>
        <v>200</v>
      </c>
      <c r="I37" s="139">
        <f>SUM(I38:I40)</f>
        <v>0</v>
      </c>
      <c r="J37" s="139">
        <f>SUM(J38:J40)</f>
        <v>200</v>
      </c>
    </row>
    <row r="38" spans="1:10" s="133" customFormat="1" ht="21.75" customHeight="1">
      <c r="A38" s="140"/>
      <c r="B38" s="141" t="s">
        <v>253</v>
      </c>
      <c r="C38" s="158" t="s">
        <v>288</v>
      </c>
      <c r="D38" s="158"/>
      <c r="E38" s="138">
        <f t="shared" si="0"/>
        <v>200</v>
      </c>
      <c r="I38" s="138"/>
      <c r="J38" s="138">
        <v>200</v>
      </c>
    </row>
    <row r="39" spans="1:10" s="133" customFormat="1" ht="21.75" customHeight="1">
      <c r="A39" s="140"/>
      <c r="B39" s="141" t="s">
        <v>255</v>
      </c>
      <c r="C39" s="158" t="s">
        <v>289</v>
      </c>
      <c r="D39" s="158"/>
      <c r="E39" s="138">
        <f t="shared" si="0"/>
        <v>0</v>
      </c>
      <c r="I39" s="138"/>
      <c r="J39" s="138"/>
    </row>
    <row r="40" spans="1:10" s="133" customFormat="1" ht="21.75" customHeight="1">
      <c r="A40" s="140"/>
      <c r="B40" s="141" t="s">
        <v>284</v>
      </c>
      <c r="C40" s="158" t="s">
        <v>290</v>
      </c>
      <c r="D40" s="158"/>
      <c r="E40" s="138">
        <f t="shared" si="0"/>
        <v>0</v>
      </c>
      <c r="I40" s="138"/>
      <c r="J40" s="138"/>
    </row>
    <row r="41" spans="1:10" s="133" customFormat="1" ht="21.75" customHeight="1">
      <c r="A41" s="132">
        <v>506</v>
      </c>
      <c r="B41" s="141"/>
      <c r="C41" s="155" t="s">
        <v>291</v>
      </c>
      <c r="D41" s="156"/>
      <c r="E41" s="138">
        <f t="shared" si="0"/>
        <v>0</v>
      </c>
      <c r="I41" s="138">
        <f>SUM(I42:I43)</f>
        <v>0</v>
      </c>
      <c r="J41" s="138">
        <f>SUM(J42:J43)</f>
        <v>0</v>
      </c>
    </row>
    <row r="42" spans="1:10" s="133" customFormat="1" ht="21.75" customHeight="1">
      <c r="A42" s="140"/>
      <c r="B42" s="141" t="s">
        <v>253</v>
      </c>
      <c r="C42" s="155" t="s">
        <v>292</v>
      </c>
      <c r="D42" s="156"/>
      <c r="E42" s="138">
        <f t="shared" si="0"/>
        <v>0</v>
      </c>
      <c r="I42" s="138"/>
      <c r="J42" s="138"/>
    </row>
    <row r="43" spans="1:10" s="133" customFormat="1" ht="21.75" customHeight="1">
      <c r="A43" s="140"/>
      <c r="B43" s="141" t="s">
        <v>255</v>
      </c>
      <c r="C43" s="155" t="s">
        <v>293</v>
      </c>
      <c r="D43" s="156"/>
      <c r="E43" s="138">
        <f t="shared" si="0"/>
        <v>0</v>
      </c>
      <c r="I43" s="138"/>
      <c r="J43" s="138"/>
    </row>
    <row r="44" spans="1:10" s="133" customFormat="1" ht="21.75" customHeight="1">
      <c r="A44" s="132">
        <v>507</v>
      </c>
      <c r="B44" s="141"/>
      <c r="C44" s="155" t="s">
        <v>294</v>
      </c>
      <c r="D44" s="156"/>
      <c r="E44" s="138">
        <f t="shared" si="0"/>
        <v>500</v>
      </c>
      <c r="I44" s="138">
        <f>SUM(I45:I47)</f>
        <v>0</v>
      </c>
      <c r="J44" s="138">
        <f>SUM(J45:J47)</f>
        <v>500</v>
      </c>
    </row>
    <row r="45" spans="1:10" s="133" customFormat="1" ht="21.75" customHeight="1">
      <c r="A45" s="140"/>
      <c r="B45" s="141" t="s">
        <v>253</v>
      </c>
      <c r="C45" s="155" t="s">
        <v>295</v>
      </c>
      <c r="D45" s="156"/>
      <c r="E45" s="138">
        <f t="shared" si="0"/>
        <v>0</v>
      </c>
      <c r="I45" s="138"/>
      <c r="J45" s="138"/>
    </row>
    <row r="46" spans="1:10" s="133" customFormat="1" ht="21.75" customHeight="1">
      <c r="A46" s="140"/>
      <c r="B46" s="141" t="s">
        <v>255</v>
      </c>
      <c r="C46" s="155" t="s">
        <v>296</v>
      </c>
      <c r="D46" s="156"/>
      <c r="E46" s="138">
        <f t="shared" si="0"/>
        <v>0</v>
      </c>
      <c r="I46" s="138"/>
      <c r="J46" s="138"/>
    </row>
    <row r="47" spans="1:10" s="133" customFormat="1" ht="21.75" customHeight="1">
      <c r="A47" s="140"/>
      <c r="B47" s="141" t="s">
        <v>284</v>
      </c>
      <c r="C47" s="155" t="s">
        <v>297</v>
      </c>
      <c r="D47" s="156"/>
      <c r="E47" s="138">
        <f t="shared" si="0"/>
        <v>500</v>
      </c>
      <c r="I47" s="138"/>
      <c r="J47" s="138">
        <v>500</v>
      </c>
    </row>
    <row r="48" spans="1:10" s="133" customFormat="1" ht="21.75" customHeight="1">
      <c r="A48" s="132">
        <v>508</v>
      </c>
      <c r="B48" s="141"/>
      <c r="C48" s="155" t="s">
        <v>298</v>
      </c>
      <c r="D48" s="156"/>
      <c r="E48" s="138">
        <f t="shared" si="0"/>
        <v>1300</v>
      </c>
      <c r="I48" s="138">
        <f>SUM(I49:I50)</f>
        <v>0</v>
      </c>
      <c r="J48" s="138">
        <f>SUM(J49:J50)</f>
        <v>1300</v>
      </c>
    </row>
    <row r="49" spans="1:10" s="133" customFormat="1" ht="21.75" customHeight="1">
      <c r="A49" s="140"/>
      <c r="B49" s="141" t="s">
        <v>253</v>
      </c>
      <c r="C49" s="155" t="s">
        <v>299</v>
      </c>
      <c r="D49" s="156"/>
      <c r="E49" s="138">
        <f t="shared" si="0"/>
        <v>1300</v>
      </c>
      <c r="I49" s="138"/>
      <c r="J49" s="138">
        <v>1300</v>
      </c>
    </row>
    <row r="50" spans="1:10" s="133" customFormat="1" ht="21.75" customHeight="1">
      <c r="A50" s="140"/>
      <c r="B50" s="141" t="s">
        <v>255</v>
      </c>
      <c r="C50" s="155" t="s">
        <v>300</v>
      </c>
      <c r="D50" s="156"/>
      <c r="E50" s="138">
        <f t="shared" si="0"/>
        <v>0</v>
      </c>
      <c r="I50" s="138"/>
      <c r="J50" s="138"/>
    </row>
    <row r="51" spans="1:10" s="133" customFormat="1" ht="21.75" customHeight="1">
      <c r="A51" s="132">
        <v>509</v>
      </c>
      <c r="B51" s="136"/>
      <c r="C51" s="157" t="s">
        <v>301</v>
      </c>
      <c r="D51" s="157"/>
      <c r="E51" s="139">
        <f t="shared" si="0"/>
        <v>26</v>
      </c>
      <c r="I51" s="139">
        <f>SUM(I52:I56)</f>
        <v>26</v>
      </c>
      <c r="J51" s="139">
        <f>SUM(J52:J56)</f>
        <v>0</v>
      </c>
    </row>
    <row r="52" spans="1:10" s="133" customFormat="1" ht="21.75" customHeight="1">
      <c r="A52" s="140"/>
      <c r="B52" s="141" t="s">
        <v>253</v>
      </c>
      <c r="C52" s="157" t="s">
        <v>302</v>
      </c>
      <c r="D52" s="157"/>
      <c r="E52" s="139">
        <f t="shared" si="0"/>
        <v>0</v>
      </c>
      <c r="I52" s="139"/>
      <c r="J52" s="139"/>
    </row>
    <row r="53" spans="1:10" s="133" customFormat="1" ht="21.75" customHeight="1">
      <c r="A53" s="140"/>
      <c r="B53" s="141" t="s">
        <v>255</v>
      </c>
      <c r="C53" s="157" t="s">
        <v>303</v>
      </c>
      <c r="D53" s="157"/>
      <c r="E53" s="139">
        <f t="shared" si="0"/>
        <v>0</v>
      </c>
      <c r="I53" s="139"/>
      <c r="J53" s="139"/>
    </row>
    <row r="54" spans="1:10" s="133" customFormat="1" ht="21.75" customHeight="1">
      <c r="A54" s="140"/>
      <c r="B54" s="141" t="s">
        <v>257</v>
      </c>
      <c r="C54" s="157" t="s">
        <v>304</v>
      </c>
      <c r="D54" s="157"/>
      <c r="E54" s="139">
        <f t="shared" si="0"/>
        <v>0</v>
      </c>
      <c r="I54" s="139"/>
      <c r="J54" s="139"/>
    </row>
    <row r="55" spans="1:10" s="133" customFormat="1" ht="21.75" customHeight="1">
      <c r="A55" s="140"/>
      <c r="B55" s="141" t="s">
        <v>266</v>
      </c>
      <c r="C55" s="157" t="s">
        <v>305</v>
      </c>
      <c r="D55" s="157"/>
      <c r="E55" s="139">
        <f t="shared" si="0"/>
        <v>0</v>
      </c>
      <c r="I55" s="139"/>
      <c r="J55" s="139"/>
    </row>
    <row r="56" spans="1:10" s="133" customFormat="1" ht="21.75" customHeight="1">
      <c r="A56" s="140"/>
      <c r="B56" s="141" t="s">
        <v>284</v>
      </c>
      <c r="C56" s="157" t="s">
        <v>306</v>
      </c>
      <c r="D56" s="157"/>
      <c r="E56" s="139">
        <f t="shared" si="0"/>
        <v>26</v>
      </c>
      <c r="I56" s="139">
        <v>26</v>
      </c>
      <c r="J56" s="139"/>
    </row>
    <row r="57" spans="1:10" s="133" customFormat="1" ht="21.75" customHeight="1">
      <c r="A57" s="132">
        <v>510</v>
      </c>
      <c r="B57" s="141"/>
      <c r="C57" s="155" t="s">
        <v>307</v>
      </c>
      <c r="D57" s="156"/>
      <c r="E57" s="138">
        <f t="shared" si="0"/>
        <v>0</v>
      </c>
      <c r="I57" s="138">
        <f>SUM(I58:I59)</f>
        <v>0</v>
      </c>
      <c r="J57" s="138">
        <f>SUM(J58:J59)</f>
        <v>0</v>
      </c>
    </row>
    <row r="58" spans="1:10" s="133" customFormat="1" ht="21.75" customHeight="1">
      <c r="A58" s="140"/>
      <c r="B58" s="141" t="s">
        <v>255</v>
      </c>
      <c r="C58" s="155" t="s">
        <v>308</v>
      </c>
      <c r="D58" s="156"/>
      <c r="E58" s="138">
        <f t="shared" si="0"/>
        <v>0</v>
      </c>
      <c r="I58" s="138"/>
      <c r="J58" s="138"/>
    </row>
    <row r="59" spans="1:10" s="133" customFormat="1" ht="21.75" customHeight="1">
      <c r="A59" s="140"/>
      <c r="B59" s="141" t="s">
        <v>257</v>
      </c>
      <c r="C59" s="155" t="s">
        <v>309</v>
      </c>
      <c r="D59" s="156"/>
      <c r="E59" s="138">
        <f t="shared" si="0"/>
        <v>0</v>
      </c>
      <c r="I59" s="138"/>
      <c r="J59" s="138"/>
    </row>
    <row r="60" spans="1:10" s="133" customFormat="1" ht="21.75" customHeight="1">
      <c r="A60" s="132">
        <v>511</v>
      </c>
      <c r="B60" s="141"/>
      <c r="C60" s="155" t="s">
        <v>310</v>
      </c>
      <c r="D60" s="156"/>
      <c r="E60" s="138">
        <f t="shared" si="0"/>
        <v>350</v>
      </c>
      <c r="I60" s="138">
        <f>SUM(I61:I63)</f>
        <v>0</v>
      </c>
      <c r="J60" s="138">
        <f>SUM(J61:J63)</f>
        <v>350</v>
      </c>
    </row>
    <row r="61" spans="1:10" s="133" customFormat="1" ht="21.75" customHeight="1">
      <c r="A61" s="140"/>
      <c r="B61" s="141" t="s">
        <v>253</v>
      </c>
      <c r="C61" s="155" t="s">
        <v>311</v>
      </c>
      <c r="D61" s="156"/>
      <c r="E61" s="138">
        <f t="shared" si="0"/>
        <v>350</v>
      </c>
      <c r="I61" s="138"/>
      <c r="J61" s="138">
        <v>350</v>
      </c>
    </row>
    <row r="62" spans="1:10" s="133" customFormat="1" ht="21.75" customHeight="1">
      <c r="A62" s="140"/>
      <c r="B62" s="141" t="s">
        <v>255</v>
      </c>
      <c r="C62" s="155" t="s">
        <v>312</v>
      </c>
      <c r="D62" s="156"/>
      <c r="E62" s="138">
        <f t="shared" si="0"/>
        <v>0</v>
      </c>
      <c r="I62" s="138"/>
      <c r="J62" s="138"/>
    </row>
    <row r="63" spans="1:10" s="133" customFormat="1" ht="21.75" customHeight="1">
      <c r="A63" s="140"/>
      <c r="B63" s="141" t="s">
        <v>257</v>
      </c>
      <c r="C63" s="155" t="s">
        <v>313</v>
      </c>
      <c r="D63" s="156"/>
      <c r="E63" s="138">
        <f t="shared" si="0"/>
        <v>0</v>
      </c>
      <c r="I63" s="138"/>
      <c r="J63" s="138"/>
    </row>
    <row r="64" spans="1:10" s="133" customFormat="1" ht="21.75" customHeight="1">
      <c r="A64" s="140"/>
      <c r="B64" s="141" t="s">
        <v>264</v>
      </c>
      <c r="C64" s="155" t="s">
        <v>314</v>
      </c>
      <c r="D64" s="156"/>
      <c r="E64" s="138">
        <f t="shared" si="0"/>
        <v>0</v>
      </c>
      <c r="I64" s="138"/>
      <c r="J64" s="138"/>
    </row>
    <row r="65" spans="1:10" s="133" customFormat="1" ht="21.75" customHeight="1">
      <c r="A65" s="132">
        <v>512</v>
      </c>
      <c r="B65" s="141"/>
      <c r="C65" s="155" t="s">
        <v>315</v>
      </c>
      <c r="D65" s="156"/>
      <c r="E65" s="138">
        <f t="shared" si="0"/>
        <v>350</v>
      </c>
      <c r="I65" s="138">
        <f>SUM(I66:I67)</f>
        <v>0</v>
      </c>
      <c r="J65" s="138">
        <f>SUM(J66:J67)</f>
        <v>350</v>
      </c>
    </row>
    <row r="66" spans="1:10" s="133" customFormat="1" ht="21.75" customHeight="1">
      <c r="A66" s="140"/>
      <c r="B66" s="141" t="s">
        <v>253</v>
      </c>
      <c r="C66" s="155" t="s">
        <v>316</v>
      </c>
      <c r="D66" s="156"/>
      <c r="E66" s="138">
        <f t="shared" si="0"/>
        <v>350</v>
      </c>
      <c r="I66" s="138"/>
      <c r="J66" s="138">
        <v>350</v>
      </c>
    </row>
    <row r="67" spans="1:10" s="133" customFormat="1" ht="21.75" customHeight="1">
      <c r="A67" s="140"/>
      <c r="B67" s="141" t="s">
        <v>255</v>
      </c>
      <c r="C67" s="155" t="s">
        <v>317</v>
      </c>
      <c r="D67" s="156"/>
      <c r="E67" s="138">
        <f t="shared" si="0"/>
        <v>0</v>
      </c>
      <c r="I67" s="138"/>
      <c r="J67" s="138"/>
    </row>
    <row r="68" spans="1:10" s="133" customFormat="1" ht="21.75" customHeight="1">
      <c r="A68" s="132">
        <v>513</v>
      </c>
      <c r="B68" s="141"/>
      <c r="C68" s="155" t="s">
        <v>189</v>
      </c>
      <c r="D68" s="156"/>
      <c r="E68" s="138">
        <f t="shared" si="0"/>
        <v>0</v>
      </c>
      <c r="I68" s="138">
        <f>SUM(I69:I72)</f>
        <v>0</v>
      </c>
      <c r="J68" s="138">
        <f>SUM(J69:J72)</f>
        <v>0</v>
      </c>
    </row>
    <row r="69" spans="1:10" s="133" customFormat="1" ht="21.75" customHeight="1">
      <c r="A69" s="140"/>
      <c r="B69" s="141" t="s">
        <v>253</v>
      </c>
      <c r="C69" s="155" t="s">
        <v>318</v>
      </c>
      <c r="D69" s="156"/>
      <c r="E69" s="138">
        <f t="shared" si="0"/>
        <v>0</v>
      </c>
      <c r="I69" s="138"/>
      <c r="J69" s="138"/>
    </row>
    <row r="70" spans="1:10" s="133" customFormat="1" ht="21.75" customHeight="1">
      <c r="A70" s="140"/>
      <c r="B70" s="141" t="s">
        <v>255</v>
      </c>
      <c r="C70" s="155" t="s">
        <v>319</v>
      </c>
      <c r="D70" s="156"/>
      <c r="E70" s="138">
        <f aca="true" t="shared" si="1" ref="E70:E80">+I70+J70</f>
        <v>0</v>
      </c>
      <c r="I70" s="138"/>
      <c r="J70" s="138"/>
    </row>
    <row r="71" spans="1:10" s="133" customFormat="1" ht="21.75" customHeight="1">
      <c r="A71" s="140"/>
      <c r="B71" s="141" t="s">
        <v>257</v>
      </c>
      <c r="C71" s="142" t="s">
        <v>320</v>
      </c>
      <c r="D71" s="143"/>
      <c r="E71" s="138">
        <f t="shared" si="1"/>
        <v>0</v>
      </c>
      <c r="I71" s="138"/>
      <c r="J71" s="138"/>
    </row>
    <row r="72" spans="1:10" s="133" customFormat="1" ht="21.75" customHeight="1">
      <c r="A72" s="140"/>
      <c r="B72" s="141" t="s">
        <v>264</v>
      </c>
      <c r="C72" s="142" t="s">
        <v>321</v>
      </c>
      <c r="D72" s="143"/>
      <c r="E72" s="138">
        <f t="shared" si="1"/>
        <v>0</v>
      </c>
      <c r="I72" s="138"/>
      <c r="J72" s="138"/>
    </row>
    <row r="73" spans="1:10" s="133" customFormat="1" ht="21.75" customHeight="1">
      <c r="A73" s="132">
        <v>514</v>
      </c>
      <c r="B73" s="141"/>
      <c r="C73" s="155" t="s">
        <v>322</v>
      </c>
      <c r="D73" s="156"/>
      <c r="E73" s="138">
        <f t="shared" si="1"/>
        <v>150</v>
      </c>
      <c r="I73" s="138">
        <f>SUM(I74:I75)</f>
        <v>0</v>
      </c>
      <c r="J73" s="138">
        <f>SUM(J74:J75)</f>
        <v>150</v>
      </c>
    </row>
    <row r="74" spans="1:10" s="133" customFormat="1" ht="21.75" customHeight="1">
      <c r="A74" s="140"/>
      <c r="B74" s="141" t="s">
        <v>253</v>
      </c>
      <c r="C74" s="142" t="s">
        <v>48</v>
      </c>
      <c r="D74" s="143"/>
      <c r="E74" s="138">
        <f t="shared" si="1"/>
        <v>150</v>
      </c>
      <c r="I74" s="138"/>
      <c r="J74" s="138">
        <v>150</v>
      </c>
    </row>
    <row r="75" spans="1:10" s="133" customFormat="1" ht="21.75" customHeight="1">
      <c r="A75" s="140"/>
      <c r="B75" s="141" t="s">
        <v>255</v>
      </c>
      <c r="C75" s="142" t="s">
        <v>323</v>
      </c>
      <c r="D75" s="143"/>
      <c r="E75" s="138">
        <f t="shared" si="1"/>
        <v>0</v>
      </c>
      <c r="I75" s="138"/>
      <c r="J75" s="138"/>
    </row>
    <row r="76" spans="1:10" s="133" customFormat="1" ht="21.75" customHeight="1">
      <c r="A76" s="132">
        <v>599</v>
      </c>
      <c r="B76" s="141"/>
      <c r="C76" s="155" t="s">
        <v>49</v>
      </c>
      <c r="D76" s="156"/>
      <c r="E76" s="138">
        <f t="shared" si="1"/>
        <v>0</v>
      </c>
      <c r="I76" s="138">
        <f>SUM(I77:I80)</f>
        <v>0</v>
      </c>
      <c r="J76" s="138">
        <f>SUM(J77:J80)</f>
        <v>0</v>
      </c>
    </row>
    <row r="77" spans="1:10" s="133" customFormat="1" ht="21.75" customHeight="1">
      <c r="A77" s="132"/>
      <c r="B77" s="141" t="s">
        <v>268</v>
      </c>
      <c r="C77" s="142" t="s">
        <v>324</v>
      </c>
      <c r="D77" s="143"/>
      <c r="E77" s="138">
        <f t="shared" si="1"/>
        <v>0</v>
      </c>
      <c r="I77" s="138"/>
      <c r="J77" s="138"/>
    </row>
    <row r="78" spans="1:10" s="133" customFormat="1" ht="21.75" customHeight="1">
      <c r="A78" s="132"/>
      <c r="B78" s="141" t="s">
        <v>270</v>
      </c>
      <c r="C78" s="155" t="s">
        <v>325</v>
      </c>
      <c r="D78" s="156"/>
      <c r="E78" s="138">
        <f t="shared" si="1"/>
        <v>0</v>
      </c>
      <c r="I78" s="138"/>
      <c r="J78" s="138"/>
    </row>
    <row r="79" spans="1:10" s="133" customFormat="1" ht="21.75" customHeight="1">
      <c r="A79" s="140"/>
      <c r="B79" s="141" t="s">
        <v>272</v>
      </c>
      <c r="C79" s="155" t="s">
        <v>326</v>
      </c>
      <c r="D79" s="156"/>
      <c r="E79" s="138">
        <f t="shared" si="1"/>
        <v>0</v>
      </c>
      <c r="I79" s="138"/>
      <c r="J79" s="138"/>
    </row>
    <row r="80" spans="1:10" s="133" customFormat="1" ht="21.75" customHeight="1">
      <c r="A80" s="140"/>
      <c r="B80" s="141" t="s">
        <v>284</v>
      </c>
      <c r="C80" s="155" t="s">
        <v>49</v>
      </c>
      <c r="D80" s="156"/>
      <c r="E80" s="138">
        <f t="shared" si="1"/>
        <v>0</v>
      </c>
      <c r="I80" s="138"/>
      <c r="J80" s="138"/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</sheetData>
  <sheetProtection/>
  <mergeCells count="74">
    <mergeCell ref="C6:D6"/>
    <mergeCell ref="C8:D8"/>
    <mergeCell ref="C9:D9"/>
    <mergeCell ref="C11:D11"/>
    <mergeCell ref="A1:E1"/>
    <mergeCell ref="D2:E2"/>
    <mergeCell ref="A3:B3"/>
    <mergeCell ref="A5:D5"/>
    <mergeCell ref="C17:D17"/>
    <mergeCell ref="C18:D18"/>
    <mergeCell ref="C20:D20"/>
    <mergeCell ref="C21:D21"/>
    <mergeCell ref="C12:D12"/>
    <mergeCell ref="C13:D13"/>
    <mergeCell ref="C14:D14"/>
    <mergeCell ref="C16:D16"/>
    <mergeCell ref="C26:D26"/>
    <mergeCell ref="C27:D27"/>
    <mergeCell ref="C28:D28"/>
    <mergeCell ref="C29:D29"/>
    <mergeCell ref="C22:D22"/>
    <mergeCell ref="C23:D23"/>
    <mergeCell ref="C24:D24"/>
    <mergeCell ref="C25:D25"/>
    <mergeCell ref="C34:D34"/>
    <mergeCell ref="C35:D35"/>
    <mergeCell ref="C36:D36"/>
    <mergeCell ref="C37:D37"/>
    <mergeCell ref="C30:D30"/>
    <mergeCell ref="C31:D31"/>
    <mergeCell ref="C32:D32"/>
    <mergeCell ref="C33:D33"/>
    <mergeCell ref="C42:D42"/>
    <mergeCell ref="C43:D43"/>
    <mergeCell ref="C44:D44"/>
    <mergeCell ref="C45:D45"/>
    <mergeCell ref="C38:D38"/>
    <mergeCell ref="C39:D39"/>
    <mergeCell ref="C40:D40"/>
    <mergeCell ref="C41:D41"/>
    <mergeCell ref="C50:D50"/>
    <mergeCell ref="C51:D51"/>
    <mergeCell ref="C52:D52"/>
    <mergeCell ref="C53:D53"/>
    <mergeCell ref="C46:D46"/>
    <mergeCell ref="C47:D47"/>
    <mergeCell ref="C48:D48"/>
    <mergeCell ref="C49:D49"/>
    <mergeCell ref="C58:D58"/>
    <mergeCell ref="C59:D59"/>
    <mergeCell ref="C60:D60"/>
    <mergeCell ref="C61:D61"/>
    <mergeCell ref="C54:D54"/>
    <mergeCell ref="C55:D55"/>
    <mergeCell ref="C56:D56"/>
    <mergeCell ref="C57:D57"/>
    <mergeCell ref="C66:D66"/>
    <mergeCell ref="C67:D67"/>
    <mergeCell ref="C68:D68"/>
    <mergeCell ref="C69:D69"/>
    <mergeCell ref="C62:D62"/>
    <mergeCell ref="C63:D63"/>
    <mergeCell ref="C64:D64"/>
    <mergeCell ref="C65:D65"/>
    <mergeCell ref="J3:J4"/>
    <mergeCell ref="C3:D4"/>
    <mergeCell ref="C79:D79"/>
    <mergeCell ref="C80:D80"/>
    <mergeCell ref="E3:E4"/>
    <mergeCell ref="I3:I4"/>
    <mergeCell ref="C70:D70"/>
    <mergeCell ref="C73:D73"/>
    <mergeCell ref="C76:D76"/>
    <mergeCell ref="C78:D78"/>
  </mergeCells>
  <printOptions horizontalCentered="1"/>
  <pageMargins left="0.7086614173228347" right="0.7086614173228347" top="0.984251968503937" bottom="0.984251968503937" header="0.31496062992125984" footer="0.5905511811023623"/>
  <pageSetup firstPageNumber="64" useFirstPageNumber="1"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54.00390625" style="62" customWidth="1"/>
    <col min="2" max="2" width="10.375" style="62" hidden="1" customWidth="1"/>
    <col min="3" max="3" width="15.875" style="62" customWidth="1"/>
    <col min="4" max="4" width="8.875" style="62" hidden="1" customWidth="1"/>
    <col min="5" max="5" width="4.875" style="62" hidden="1" customWidth="1"/>
    <col min="6" max="16384" width="9.00390625" style="62" customWidth="1"/>
  </cols>
  <sheetData>
    <row r="1" spans="1:5" ht="46.5" customHeight="1">
      <c r="A1" s="166" t="s">
        <v>336</v>
      </c>
      <c r="B1" s="166"/>
      <c r="C1" s="166"/>
      <c r="D1" s="166"/>
      <c r="E1" s="166"/>
    </row>
    <row r="2" spans="1:5" ht="15.75" customHeight="1">
      <c r="A2" s="59"/>
      <c r="B2" s="59"/>
      <c r="C2" s="59"/>
      <c r="D2" s="59"/>
      <c r="E2" s="59"/>
    </row>
    <row r="3" spans="3:5" ht="15.75" customHeight="1">
      <c r="C3" s="63" t="s">
        <v>337</v>
      </c>
      <c r="D3" s="64"/>
      <c r="E3" s="65"/>
    </row>
    <row r="4" spans="1:5" ht="30.75" customHeight="1">
      <c r="A4" s="66" t="s">
        <v>338</v>
      </c>
      <c r="B4" s="67" t="s">
        <v>339</v>
      </c>
      <c r="C4" s="67" t="s">
        <v>340</v>
      </c>
      <c r="D4" s="66" t="s">
        <v>341</v>
      </c>
      <c r="E4" s="66" t="s">
        <v>341</v>
      </c>
    </row>
    <row r="5" spans="1:5" ht="24" customHeight="1">
      <c r="A5" s="3" t="s">
        <v>342</v>
      </c>
      <c r="B5" s="4" t="e">
        <f>B6+B7+B8+B9+B15+B16+B17+#REF!+#REF!+#REF!</f>
        <v>#REF!</v>
      </c>
      <c r="C5" s="4">
        <f>C6+C7+C8+C9+C11+C12+C13+C14+C15+C17</f>
        <v>1710</v>
      </c>
      <c r="D5" s="5" t="e">
        <f aca="true" t="shared" si="0" ref="D5:D16">IF(B5&lt;&gt;0,C5/B5*100-100,"")</f>
        <v>#REF!</v>
      </c>
      <c r="E5" s="5" t="e">
        <f>IF(#REF!&lt;&gt;0,#REF!/#REF!*100-100,"")</f>
        <v>#REF!</v>
      </c>
    </row>
    <row r="6" spans="1:5" ht="24" customHeight="1">
      <c r="A6" s="68" t="s">
        <v>343</v>
      </c>
      <c r="B6" s="69"/>
      <c r="C6" s="69"/>
      <c r="D6" s="70">
        <f t="shared" si="0"/>
      </c>
      <c r="E6" s="70" t="e">
        <f>IF(#REF!&lt;&gt;0,#REF!/#REF!*100-100,"")</f>
        <v>#REF!</v>
      </c>
    </row>
    <row r="7" spans="1:5" ht="24" customHeight="1">
      <c r="A7" s="68" t="s">
        <v>344</v>
      </c>
      <c r="B7" s="69"/>
      <c r="C7" s="69"/>
      <c r="D7" s="70">
        <f t="shared" si="0"/>
      </c>
      <c r="E7" s="70" t="e">
        <f>IF(#REF!&lt;&gt;0,#REF!/#REF!*100-100,"")</f>
        <v>#REF!</v>
      </c>
    </row>
    <row r="8" spans="1:5" ht="24" customHeight="1">
      <c r="A8" s="68" t="s">
        <v>345</v>
      </c>
      <c r="B8" s="69">
        <v>36</v>
      </c>
      <c r="C8" s="69"/>
      <c r="D8" s="70">
        <f t="shared" si="0"/>
        <v>-100</v>
      </c>
      <c r="E8" s="70" t="e">
        <f>IF(#REF!&lt;&gt;0,#REF!/#REF!*100-100,"")</f>
        <v>#REF!</v>
      </c>
    </row>
    <row r="9" spans="1:5" ht="24" customHeight="1">
      <c r="A9" s="68" t="s">
        <v>346</v>
      </c>
      <c r="B9" s="69">
        <v>10905</v>
      </c>
      <c r="C9" s="69">
        <f>SUM(C10)</f>
        <v>1660</v>
      </c>
      <c r="D9" s="70">
        <f t="shared" si="0"/>
        <v>-84.77762494268684</v>
      </c>
      <c r="E9" s="70" t="e">
        <f>IF(#REF!&lt;&gt;0,#REF!/#REF!*100-100,"")</f>
        <v>#REF!</v>
      </c>
    </row>
    <row r="10" spans="1:5" ht="24" customHeight="1">
      <c r="A10" s="68" t="s">
        <v>347</v>
      </c>
      <c r="B10" s="69">
        <v>10905</v>
      </c>
      <c r="C10" s="69">
        <v>1660</v>
      </c>
      <c r="D10" s="70">
        <f t="shared" si="0"/>
        <v>-84.77762494268684</v>
      </c>
      <c r="E10" s="70" t="e">
        <f>IF(#REF!&lt;&gt;0,#REF!/#REF!*100-100,"")</f>
        <v>#REF!</v>
      </c>
    </row>
    <row r="11" spans="1:5" ht="24" customHeight="1">
      <c r="A11" s="68" t="s">
        <v>348</v>
      </c>
      <c r="B11" s="69">
        <v>47</v>
      </c>
      <c r="C11" s="69">
        <v>50</v>
      </c>
      <c r="D11" s="70">
        <f t="shared" si="0"/>
        <v>6.38297872340425</v>
      </c>
      <c r="E11" s="70"/>
    </row>
    <row r="12" spans="1:5" ht="24" customHeight="1">
      <c r="A12" s="68" t="s">
        <v>349</v>
      </c>
      <c r="B12" s="69">
        <v>400</v>
      </c>
      <c r="C12" s="69"/>
      <c r="D12" s="70">
        <f t="shared" si="0"/>
        <v>-100</v>
      </c>
      <c r="E12" s="70"/>
    </row>
    <row r="13" spans="1:5" ht="24" customHeight="1">
      <c r="A13" s="68" t="s">
        <v>350</v>
      </c>
      <c r="B13" s="69"/>
      <c r="C13" s="69"/>
      <c r="D13" s="70">
        <f t="shared" si="0"/>
      </c>
      <c r="E13" s="70"/>
    </row>
    <row r="14" spans="1:5" ht="24" customHeight="1">
      <c r="A14" s="68" t="s">
        <v>351</v>
      </c>
      <c r="B14" s="69"/>
      <c r="C14" s="69"/>
      <c r="D14" s="70">
        <f t="shared" si="0"/>
      </c>
      <c r="E14" s="70"/>
    </row>
    <row r="15" spans="1:5" ht="24" customHeight="1">
      <c r="A15" s="68" t="s">
        <v>352</v>
      </c>
      <c r="B15" s="69">
        <v>786</v>
      </c>
      <c r="C15" s="69"/>
      <c r="D15" s="70">
        <f t="shared" si="0"/>
        <v>-100</v>
      </c>
      <c r="E15" s="70" t="e">
        <f>IF(#REF!&lt;&gt;0,#REF!/#REF!*100-100,"")</f>
        <v>#REF!</v>
      </c>
    </row>
    <row r="16" spans="1:5" ht="24" customHeight="1">
      <c r="A16" s="68"/>
      <c r="B16" s="69">
        <v>786</v>
      </c>
      <c r="C16" s="69"/>
      <c r="D16" s="70">
        <f t="shared" si="0"/>
        <v>-100</v>
      </c>
      <c r="E16" s="70" t="e">
        <f>IF(#REF!&lt;&gt;0,#REF!/#REF!*100-100,"")</f>
        <v>#REF!</v>
      </c>
    </row>
    <row r="17" spans="1:5" ht="24" customHeight="1">
      <c r="A17" s="68"/>
      <c r="B17" s="69">
        <v>14</v>
      </c>
      <c r="C17" s="69"/>
      <c r="D17" s="70"/>
      <c r="E17" s="70" t="e">
        <f>IF(#REF!&lt;&gt;0,#REF!/#REF!*100-100,"")</f>
        <v>#REF!</v>
      </c>
    </row>
    <row r="18" spans="1:5" s="1" customFormat="1" ht="24" customHeight="1">
      <c r="A18" s="68"/>
      <c r="B18" s="69"/>
      <c r="C18" s="69"/>
      <c r="D18" s="70"/>
      <c r="E18" s="71" t="e">
        <f>IF(#REF!&lt;&gt;0,#REF!/#REF!*100-100,"")</f>
        <v>#REF!</v>
      </c>
    </row>
    <row r="19" spans="1:5" ht="24" customHeight="1">
      <c r="A19" s="6" t="s">
        <v>353</v>
      </c>
      <c r="B19" s="4">
        <f>SUM(B20:B22)</f>
        <v>1547</v>
      </c>
      <c r="C19" s="4">
        <f>SUM(C20:C22)</f>
        <v>0</v>
      </c>
      <c r="D19" s="70">
        <f>IF(B19&lt;&gt;0,C19/B19*100-100,"")</f>
        <v>-100</v>
      </c>
      <c r="E19" s="71" t="e">
        <f>IF(#REF!&lt;&gt;0,#REF!/#REF!*100-100,"")</f>
        <v>#REF!</v>
      </c>
    </row>
    <row r="20" spans="1:5" ht="24" customHeight="1">
      <c r="A20" s="68" t="s">
        <v>354</v>
      </c>
      <c r="B20" s="69">
        <v>1547</v>
      </c>
      <c r="C20" s="69"/>
      <c r="D20" s="70"/>
      <c r="E20" s="70" t="e">
        <f>IF(#REF!&lt;&gt;0,#REF!/#REF!*100-100,"")</f>
        <v>#REF!</v>
      </c>
    </row>
    <row r="21" spans="1:5" s="1" customFormat="1" ht="24" customHeight="1">
      <c r="A21" s="68" t="s">
        <v>355</v>
      </c>
      <c r="B21" s="69"/>
      <c r="C21" s="69"/>
      <c r="D21" s="70"/>
      <c r="E21" s="70" t="e">
        <f>IF(#REF!&lt;&gt;0,#REF!/#REF!*100-100,"")</f>
        <v>#REF!</v>
      </c>
    </row>
    <row r="22" spans="1:5" ht="24" customHeight="1">
      <c r="A22" s="68" t="s">
        <v>356</v>
      </c>
      <c r="B22" s="69"/>
      <c r="C22" s="69"/>
      <c r="D22" s="70"/>
      <c r="E22" s="70" t="e">
        <f>IF(#REF!&lt;&gt;0,#REF!/#REF!*100-100,"")</f>
        <v>#REF!</v>
      </c>
    </row>
    <row r="23" spans="1:5" ht="24" customHeight="1">
      <c r="A23" s="6" t="s">
        <v>357</v>
      </c>
      <c r="B23" s="69">
        <f>B24</f>
        <v>200000</v>
      </c>
      <c r="C23" s="69"/>
      <c r="D23" s="70"/>
      <c r="E23" s="70"/>
    </row>
    <row r="24" spans="1:5" ht="24" customHeight="1">
      <c r="A24" s="68" t="s">
        <v>358</v>
      </c>
      <c r="B24" s="69">
        <v>200000</v>
      </c>
      <c r="C24" s="69"/>
      <c r="D24" s="70"/>
      <c r="E24" s="70" t="e">
        <f>IF(#REF!&lt;&gt;0,#REF!/#REF!*100-100,"")</f>
        <v>#REF!</v>
      </c>
    </row>
    <row r="25" spans="1:5" ht="24" customHeight="1">
      <c r="A25" s="68"/>
      <c r="B25" s="69"/>
      <c r="C25" s="69"/>
      <c r="D25" s="70"/>
      <c r="E25" s="70"/>
    </row>
    <row r="26" spans="1:5" ht="24" customHeight="1">
      <c r="A26" s="3" t="s">
        <v>359</v>
      </c>
      <c r="B26" s="4" t="e">
        <f>+B24+B5+B19</f>
        <v>#REF!</v>
      </c>
      <c r="C26" s="4">
        <f>+C24+C5</f>
        <v>1710</v>
      </c>
      <c r="D26" s="5" t="e">
        <f>C26/B26*100-100</f>
        <v>#REF!</v>
      </c>
      <c r="E26" s="5" t="e">
        <f>IF(#REF!&lt;&gt;0,#REF!/#REF!*100-100,"")</f>
        <v>#REF!</v>
      </c>
    </row>
    <row r="27" spans="1:5" ht="44.25" customHeight="1">
      <c r="A27" s="7"/>
      <c r="B27" s="7"/>
      <c r="C27" s="7"/>
      <c r="D27" s="7"/>
      <c r="E27" s="7"/>
    </row>
  </sheetData>
  <sheetProtection/>
  <mergeCells count="1">
    <mergeCell ref="A1:E1"/>
  </mergeCells>
  <printOptions horizontalCentered="1"/>
  <pageMargins left="0.984251968503937" right="0.7874015748031497" top="1.4173228346456694" bottom="0.7480314960629921" header="0.31496062992125984" footer="0.5905511811023623"/>
  <pageSetup firstPageNumber="67" useFirstPageNumber="1" horizontalDpi="600" verticalDpi="600" orientation="portrait" paperSize="9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B1">
      <selection activeCell="G15" sqref="G15"/>
    </sheetView>
  </sheetViews>
  <sheetFormatPr defaultColWidth="9.00390625" defaultRowHeight="14.25"/>
  <cols>
    <col min="1" max="1" width="8.875" style="82" hidden="1" customWidth="1"/>
    <col min="2" max="2" width="58.25390625" style="82" customWidth="1"/>
    <col min="3" max="3" width="5.50390625" style="82" hidden="1" customWidth="1"/>
    <col min="4" max="4" width="15.00390625" style="82" customWidth="1"/>
    <col min="5" max="5" width="4.875" style="82" hidden="1" customWidth="1"/>
    <col min="6" max="16384" width="9.00390625" style="82" customWidth="1"/>
  </cols>
  <sheetData>
    <row r="1" spans="1:5" ht="39.75" customHeight="1">
      <c r="A1" s="167" t="s">
        <v>360</v>
      </c>
      <c r="B1" s="167"/>
      <c r="C1" s="167"/>
      <c r="D1" s="167"/>
      <c r="E1" s="167"/>
    </row>
    <row r="2" spans="1:5" ht="15" customHeight="1">
      <c r="A2" s="79"/>
      <c r="B2" s="79"/>
      <c r="C2" s="79"/>
      <c r="D2" s="79"/>
      <c r="E2" s="79"/>
    </row>
    <row r="3" spans="1:5" ht="15.75" customHeight="1">
      <c r="A3" s="83"/>
      <c r="D3" s="168" t="s">
        <v>337</v>
      </c>
      <c r="E3" s="168"/>
    </row>
    <row r="4" spans="1:5" ht="34.5" customHeight="1">
      <c r="A4" s="2" t="s">
        <v>341</v>
      </c>
      <c r="B4" s="2" t="s">
        <v>338</v>
      </c>
      <c r="C4" s="2" t="s">
        <v>339</v>
      </c>
      <c r="D4" s="2" t="s">
        <v>340</v>
      </c>
      <c r="E4" s="2" t="s">
        <v>341</v>
      </c>
    </row>
    <row r="5" spans="1:5" ht="23.25" customHeight="1">
      <c r="A5" s="5" t="e">
        <f>IF(#REF!&lt;&gt;0,#REF!/#REF!*100-100,"")</f>
        <v>#REF!</v>
      </c>
      <c r="B5" s="72" t="s">
        <v>361</v>
      </c>
      <c r="C5" s="4" t="e">
        <f>C6+C15+#REF!+C24+#REF!</f>
        <v>#REF!</v>
      </c>
      <c r="D5" s="4">
        <f>D6</f>
        <v>1000</v>
      </c>
      <c r="E5" s="5" t="e">
        <f>IF(C5&lt;&gt;0,D5/C5*100-100,"")</f>
        <v>#REF!</v>
      </c>
    </row>
    <row r="6" spans="1:5" ht="23.25" customHeight="1">
      <c r="A6" s="70" t="e">
        <f>IF(#REF!&lt;&gt;0,#REF!/#REF!*100-100,"")</f>
        <v>#REF!</v>
      </c>
      <c r="B6" s="72" t="s">
        <v>327</v>
      </c>
      <c r="C6" s="69">
        <v>10022</v>
      </c>
      <c r="D6" s="145">
        <f>D9</f>
        <v>1000</v>
      </c>
      <c r="E6" s="70">
        <f aca="true" t="shared" si="0" ref="E6:E26">IF(C6&lt;&gt;0,D6/C6*100-100,"")</f>
        <v>-90.02195170624626</v>
      </c>
    </row>
    <row r="7" spans="1:5" ht="23.25" customHeight="1">
      <c r="A7" s="70" t="e">
        <f>IF(#REF!&lt;&gt;0,#REF!/#REF!*100-100,"")</f>
        <v>#REF!</v>
      </c>
      <c r="B7" s="84" t="s">
        <v>328</v>
      </c>
      <c r="C7" s="84">
        <v>9622</v>
      </c>
      <c r="D7" s="69"/>
      <c r="E7" s="70">
        <f t="shared" si="0"/>
        <v>-100</v>
      </c>
    </row>
    <row r="8" spans="1:5" ht="23.25" customHeight="1">
      <c r="A8" s="70" t="e">
        <f>IF(#REF!&lt;&gt;0,#REF!/#REF!*100-100,"")</f>
        <v>#REF!</v>
      </c>
      <c r="B8" s="84" t="s">
        <v>329</v>
      </c>
      <c r="C8" s="84">
        <v>2614</v>
      </c>
      <c r="D8" s="69"/>
      <c r="E8" s="70">
        <f t="shared" si="0"/>
        <v>-100</v>
      </c>
    </row>
    <row r="9" spans="1:5" ht="23.25" customHeight="1">
      <c r="A9" s="70" t="e">
        <f>IF(#REF!&lt;&gt;0,#REF!/#REF!*100-100,"")</f>
        <v>#REF!</v>
      </c>
      <c r="B9" s="84" t="s">
        <v>330</v>
      </c>
      <c r="C9" s="84">
        <v>6483</v>
      </c>
      <c r="D9" s="69">
        <v>1000</v>
      </c>
      <c r="E9" s="70">
        <f t="shared" si="0"/>
        <v>-84.57504241863334</v>
      </c>
    </row>
    <row r="10" spans="1:5" ht="23.25" customHeight="1">
      <c r="A10" s="70" t="e">
        <f>IF(#REF!&lt;&gt;0,#REF!/#REF!*100-100,"")</f>
        <v>#REF!</v>
      </c>
      <c r="B10" s="84" t="s">
        <v>331</v>
      </c>
      <c r="C10" s="84">
        <v>43</v>
      </c>
      <c r="D10" s="69"/>
      <c r="E10" s="70">
        <f t="shared" si="0"/>
        <v>-100</v>
      </c>
    </row>
    <row r="11" spans="1:5" ht="23.25" customHeight="1">
      <c r="A11" s="70" t="e">
        <f>IF(#REF!&lt;&gt;0,#REF!/#REF!*100-100,"")</f>
        <v>#REF!</v>
      </c>
      <c r="B11" s="84" t="s">
        <v>332</v>
      </c>
      <c r="C11" s="84">
        <v>80</v>
      </c>
      <c r="D11" s="69"/>
      <c r="E11" s="70"/>
    </row>
    <row r="12" spans="1:5" ht="23.25" customHeight="1">
      <c r="A12" s="70" t="e">
        <f>IF(#REF!&lt;&gt;0,#REF!/#REF!*100-100,"")</f>
        <v>#REF!</v>
      </c>
      <c r="B12" s="84" t="s">
        <v>333</v>
      </c>
      <c r="C12" s="84">
        <v>402</v>
      </c>
      <c r="D12" s="69"/>
      <c r="E12" s="70"/>
    </row>
    <row r="13" spans="1:5" ht="23.25" customHeight="1">
      <c r="A13" s="70" t="e">
        <f>IF(#REF!&lt;&gt;0,#REF!/#REF!*100-100,"")</f>
        <v>#REF!</v>
      </c>
      <c r="B13" s="84" t="s">
        <v>334</v>
      </c>
      <c r="C13" s="84">
        <v>400</v>
      </c>
      <c r="D13" s="69"/>
      <c r="E13" s="70"/>
    </row>
    <row r="14" spans="1:5" ht="23.25" customHeight="1">
      <c r="A14" s="70" t="e">
        <f>IF(#REF!&lt;&gt;0,#REF!/#REF!*100-100,"")</f>
        <v>#REF!</v>
      </c>
      <c r="B14" s="84" t="s">
        <v>329</v>
      </c>
      <c r="C14" s="84">
        <v>400</v>
      </c>
      <c r="D14" s="69"/>
      <c r="E14" s="70"/>
    </row>
    <row r="15" spans="1:5" ht="23.25" customHeight="1">
      <c r="A15" s="70" t="e">
        <f>IF(#REF!&lt;&gt;0,#REF!/#REF!*100-100,"")</f>
        <v>#REF!</v>
      </c>
      <c r="B15" s="80"/>
      <c r="C15" s="84">
        <v>200920</v>
      </c>
      <c r="D15" s="69"/>
      <c r="E15" s="70">
        <f t="shared" si="0"/>
        <v>-100</v>
      </c>
    </row>
    <row r="16" spans="1:5" ht="23.25" customHeight="1">
      <c r="A16" s="70" t="e">
        <f>IF(#REF!&lt;&gt;0,#REF!/#REF!*100-100,"")</f>
        <v>#REF!</v>
      </c>
      <c r="B16" s="84"/>
      <c r="C16" s="84">
        <v>920</v>
      </c>
      <c r="D16" s="69"/>
      <c r="E16" s="70">
        <f t="shared" si="0"/>
        <v>-100</v>
      </c>
    </row>
    <row r="17" spans="1:5" ht="23.25" customHeight="1">
      <c r="A17" s="70"/>
      <c r="B17" s="84"/>
      <c r="C17" s="84">
        <v>920</v>
      </c>
      <c r="D17" s="69"/>
      <c r="E17" s="70">
        <f t="shared" si="0"/>
        <v>-100</v>
      </c>
    </row>
    <row r="18" spans="1:5" s="85" customFormat="1" ht="23.25" customHeight="1">
      <c r="A18" s="70"/>
      <c r="B18" s="84"/>
      <c r="C18" s="84">
        <v>123</v>
      </c>
      <c r="D18" s="69"/>
      <c r="E18" s="71">
        <f t="shared" si="0"/>
        <v>-100</v>
      </c>
    </row>
    <row r="19" spans="1:5" ht="23.25" customHeight="1">
      <c r="A19" s="70" t="e">
        <f>IF(#REF!&lt;&gt;0,#REF!/#REF!*100-100,"")</f>
        <v>#REF!</v>
      </c>
      <c r="B19" s="80" t="s">
        <v>362</v>
      </c>
      <c r="C19" s="84">
        <v>3256</v>
      </c>
      <c r="D19" s="145">
        <v>710</v>
      </c>
      <c r="E19" s="71">
        <f t="shared" si="0"/>
        <v>-78.19410319410319</v>
      </c>
    </row>
    <row r="20" spans="1:5" ht="23.25" customHeight="1">
      <c r="A20" s="70"/>
      <c r="B20" s="84" t="s">
        <v>363</v>
      </c>
      <c r="C20" s="84">
        <v>1852</v>
      </c>
      <c r="D20" s="69">
        <v>710</v>
      </c>
      <c r="E20" s="70">
        <f t="shared" si="0"/>
        <v>-61.66306695464363</v>
      </c>
    </row>
    <row r="21" spans="1:5" s="85" customFormat="1" ht="23.25" customHeight="1">
      <c r="A21" s="70"/>
      <c r="B21" s="84"/>
      <c r="C21" s="84">
        <v>1009</v>
      </c>
      <c r="D21" s="69"/>
      <c r="E21" s="70">
        <f t="shared" si="0"/>
        <v>-100</v>
      </c>
    </row>
    <row r="22" spans="1:5" ht="23.25" customHeight="1">
      <c r="A22" s="70"/>
      <c r="B22" s="84"/>
      <c r="C22" s="84">
        <v>19</v>
      </c>
      <c r="D22" s="69"/>
      <c r="E22" s="70">
        <f t="shared" si="0"/>
        <v>-100</v>
      </c>
    </row>
    <row r="23" spans="1:5" ht="23.25" customHeight="1">
      <c r="A23" s="70"/>
      <c r="B23" s="84"/>
      <c r="C23" s="84">
        <v>376</v>
      </c>
      <c r="D23" s="69"/>
      <c r="E23" s="70"/>
    </row>
    <row r="24" spans="1:5" ht="23.25" customHeight="1">
      <c r="A24" s="70"/>
      <c r="B24" s="80"/>
      <c r="C24" s="4" t="e">
        <f>#REF!</f>
        <v>#REF!</v>
      </c>
      <c r="D24" s="4"/>
      <c r="E24" s="70" t="e">
        <f t="shared" si="0"/>
        <v>#REF!</v>
      </c>
    </row>
    <row r="25" spans="1:5" ht="23.25" customHeight="1">
      <c r="A25" s="70"/>
      <c r="B25" s="81"/>
      <c r="C25" s="69"/>
      <c r="D25" s="69"/>
      <c r="E25" s="70"/>
    </row>
    <row r="26" spans="1:5" ht="23.25" customHeight="1">
      <c r="A26" s="5" t="e">
        <f>#REF!/#REF!*100-100</f>
        <v>#REF!</v>
      </c>
      <c r="B26" s="80" t="s">
        <v>364</v>
      </c>
      <c r="C26" s="4" t="e">
        <f>+C5+C24</f>
        <v>#REF!</v>
      </c>
      <c r="D26" s="4">
        <f>D19+D5</f>
        <v>1710</v>
      </c>
      <c r="E26" s="5" t="e">
        <f t="shared" si="0"/>
        <v>#REF!</v>
      </c>
    </row>
    <row r="27" spans="1:5" ht="44.25" customHeight="1">
      <c r="A27" s="7"/>
      <c r="B27" s="7"/>
      <c r="C27" s="7">
        <v>10022</v>
      </c>
      <c r="D27" s="7"/>
      <c r="E27" s="7"/>
    </row>
    <row r="28" ht="14.25">
      <c r="C28" s="82">
        <v>9622</v>
      </c>
    </row>
    <row r="29" ht="14.25">
      <c r="C29" s="82">
        <v>2614</v>
      </c>
    </row>
    <row r="30" ht="14.25">
      <c r="C30" s="82">
        <v>6483</v>
      </c>
    </row>
    <row r="31" ht="14.25">
      <c r="C31" s="82">
        <v>43</v>
      </c>
    </row>
    <row r="32" ht="14.25">
      <c r="C32" s="82">
        <v>80</v>
      </c>
    </row>
    <row r="33" ht="14.25">
      <c r="C33" s="82">
        <v>402</v>
      </c>
    </row>
    <row r="34" ht="14.25">
      <c r="C34" s="82">
        <v>400</v>
      </c>
    </row>
    <row r="35" ht="14.25">
      <c r="C35" s="82">
        <v>400</v>
      </c>
    </row>
    <row r="36" ht="14.25">
      <c r="C36" s="82">
        <v>200920</v>
      </c>
    </row>
    <row r="37" ht="14.25">
      <c r="C37" s="82">
        <v>920</v>
      </c>
    </row>
    <row r="38" ht="14.25">
      <c r="C38" s="82">
        <v>920</v>
      </c>
    </row>
    <row r="39" ht="14.25">
      <c r="C39" s="82">
        <v>200000</v>
      </c>
    </row>
    <row r="40" ht="14.25">
      <c r="C40" s="82">
        <v>200000</v>
      </c>
    </row>
    <row r="41" ht="14.25">
      <c r="C41" s="82">
        <v>3876</v>
      </c>
    </row>
    <row r="42" ht="14.25">
      <c r="C42" s="82">
        <v>620</v>
      </c>
    </row>
    <row r="43" ht="14.25">
      <c r="C43" s="82">
        <v>497</v>
      </c>
    </row>
    <row r="44" ht="14.25">
      <c r="C44" s="82">
        <v>123</v>
      </c>
    </row>
    <row r="45" ht="14.25">
      <c r="C45" s="82">
        <v>3256</v>
      </c>
    </row>
    <row r="46" ht="14.25">
      <c r="C46" s="82">
        <v>1852</v>
      </c>
    </row>
    <row r="47" ht="14.25">
      <c r="C47" s="82">
        <v>1009</v>
      </c>
    </row>
    <row r="48" ht="14.25">
      <c r="C48" s="82">
        <v>19</v>
      </c>
    </row>
    <row r="49" ht="14.25">
      <c r="C49" s="82">
        <v>376</v>
      </c>
    </row>
    <row r="50" ht="14.25">
      <c r="C50" s="82">
        <v>4425</v>
      </c>
    </row>
    <row r="51" ht="14.25">
      <c r="C51" s="82">
        <v>4425</v>
      </c>
    </row>
    <row r="52" ht="14.25">
      <c r="C52" s="82">
        <v>727</v>
      </c>
    </row>
    <row r="53" ht="14.25">
      <c r="C53" s="82">
        <v>3698</v>
      </c>
    </row>
    <row r="54" ht="14.25">
      <c r="C54" s="82">
        <v>220</v>
      </c>
    </row>
    <row r="55" ht="14.25">
      <c r="C55" s="82">
        <v>220</v>
      </c>
    </row>
    <row r="56" ht="14.25">
      <c r="C56" s="82">
        <v>220</v>
      </c>
    </row>
  </sheetData>
  <sheetProtection/>
  <mergeCells count="2">
    <mergeCell ref="A1:E1"/>
    <mergeCell ref="D3:E3"/>
  </mergeCells>
  <printOptions horizontalCentered="1"/>
  <pageMargins left="0.984251968503937" right="0.7874015748031497" top="1.535433070866142" bottom="0.7480314960629921" header="0.31496062992125984" footer="0.5905511811023623"/>
  <pageSetup firstPageNumber="68" useFirstPageNumber="1" horizontalDpi="600" verticalDpi="600" orientation="portrait" paperSize="9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6.25390625" style="74" customWidth="1"/>
    <col min="2" max="2" width="10.625" style="74" customWidth="1"/>
    <col min="3" max="3" width="11.375" style="74" customWidth="1"/>
    <col min="4" max="4" width="10.625" style="74" customWidth="1"/>
    <col min="5" max="6" width="12.875" style="74" customWidth="1"/>
    <col min="7" max="16384" width="9.00390625" style="74" customWidth="1"/>
  </cols>
  <sheetData>
    <row r="1" spans="1:6" s="73" customFormat="1" ht="52.5" customHeight="1">
      <c r="A1" s="169" t="s">
        <v>365</v>
      </c>
      <c r="B1" s="169"/>
      <c r="C1" s="169"/>
      <c r="D1" s="169"/>
      <c r="E1" s="169"/>
      <c r="F1" s="169"/>
    </row>
    <row r="2" spans="5:6" ht="22.5" customHeight="1">
      <c r="E2" s="75"/>
      <c r="F2" s="75" t="s">
        <v>337</v>
      </c>
    </row>
    <row r="3" spans="1:6" ht="24" customHeight="1">
      <c r="A3" s="170" t="s">
        <v>366</v>
      </c>
      <c r="B3" s="171" t="s">
        <v>367</v>
      </c>
      <c r="C3" s="171" t="s">
        <v>368</v>
      </c>
      <c r="D3" s="171" t="s">
        <v>369</v>
      </c>
      <c r="E3" s="170" t="s">
        <v>370</v>
      </c>
      <c r="F3" s="173" t="s">
        <v>371</v>
      </c>
    </row>
    <row r="4" spans="1:6" ht="72" customHeight="1">
      <c r="A4" s="170"/>
      <c r="B4" s="172"/>
      <c r="C4" s="172"/>
      <c r="D4" s="172"/>
      <c r="E4" s="170"/>
      <c r="F4" s="174"/>
    </row>
    <row r="5" spans="1:6" ht="60.75" customHeight="1">
      <c r="A5" s="76" t="s">
        <v>372</v>
      </c>
      <c r="B5" s="77">
        <v>20</v>
      </c>
      <c r="C5" s="77">
        <v>0</v>
      </c>
      <c r="D5" s="77">
        <v>8</v>
      </c>
      <c r="E5" s="77">
        <v>12</v>
      </c>
      <c r="F5" s="78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984251968503937" right="0.7874015748031497" top="1.3779527559055118" bottom="0.984251968503937" header="0.5118110236220472" footer="0.7086614173228347"/>
  <pageSetup firstPageNumber="69" useFirstPageNumber="1" horizontalDpi="600" verticalDpi="600" orientation="portrait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PageLayoutView="0" workbookViewId="0" topLeftCell="A1">
      <selection activeCell="K14" sqref="K14"/>
    </sheetView>
  </sheetViews>
  <sheetFormatPr defaultColWidth="12.00390625" defaultRowHeight="14.25"/>
  <cols>
    <col min="1" max="1" width="29.00390625" style="12" customWidth="1"/>
    <col min="2" max="2" width="8.25390625" style="12" customWidth="1"/>
    <col min="3" max="3" width="29.125" style="12" customWidth="1"/>
    <col min="4" max="4" width="7.75390625" style="12" hidden="1" customWidth="1"/>
    <col min="5" max="5" width="8.00390625" style="12" hidden="1" customWidth="1"/>
    <col min="6" max="6" width="9.125" style="12" hidden="1" customWidth="1"/>
    <col min="7" max="7" width="9.75390625" style="12" customWidth="1"/>
    <col min="8" max="8" width="25.25390625" style="12" customWidth="1"/>
    <col min="9" max="23" width="10.25390625" style="12" customWidth="1"/>
    <col min="24" max="16384" width="12.00390625" style="12" customWidth="1"/>
  </cols>
  <sheetData>
    <row r="1" spans="1:7" s="11" customFormat="1" ht="32.25" customHeight="1">
      <c r="A1" s="178" t="s">
        <v>200</v>
      </c>
      <c r="B1" s="178"/>
      <c r="C1" s="178"/>
      <c r="D1" s="178"/>
      <c r="E1" s="178"/>
      <c r="F1" s="178"/>
      <c r="G1" s="178"/>
    </row>
    <row r="2" spans="1:7" ht="27.75" customHeight="1">
      <c r="A2" s="13"/>
      <c r="B2" s="14"/>
      <c r="C2" s="180" t="s">
        <v>335</v>
      </c>
      <c r="D2" s="181"/>
      <c r="E2" s="181"/>
      <c r="F2" s="181"/>
      <c r="G2" s="181"/>
    </row>
    <row r="3" spans="1:7" ht="24" customHeight="1">
      <c r="A3" s="179" t="s">
        <v>201</v>
      </c>
      <c r="B3" s="179"/>
      <c r="C3" s="179" t="s">
        <v>202</v>
      </c>
      <c r="D3" s="179"/>
      <c r="E3" s="179"/>
      <c r="F3" s="179"/>
      <c r="G3" s="179"/>
    </row>
    <row r="4" spans="1:7" ht="21.75" customHeight="1">
      <c r="A4" s="177" t="s">
        <v>203</v>
      </c>
      <c r="B4" s="15" t="s">
        <v>204</v>
      </c>
      <c r="C4" s="177" t="s">
        <v>203</v>
      </c>
      <c r="D4" s="175" t="s">
        <v>205</v>
      </c>
      <c r="E4" s="175"/>
      <c r="F4" s="15"/>
      <c r="G4" s="15" t="s">
        <v>204</v>
      </c>
    </row>
    <row r="5" spans="1:8" ht="21.75" customHeight="1">
      <c r="A5" s="177"/>
      <c r="B5" s="15" t="s">
        <v>53</v>
      </c>
      <c r="C5" s="177"/>
      <c r="D5" s="15" t="s">
        <v>53</v>
      </c>
      <c r="E5" s="15" t="s">
        <v>206</v>
      </c>
      <c r="F5" s="15" t="s">
        <v>207</v>
      </c>
      <c r="G5" s="15" t="s">
        <v>53</v>
      </c>
      <c r="H5" s="16"/>
    </row>
    <row r="6" spans="1:7" ht="24.75" customHeight="1">
      <c r="A6" s="17" t="s">
        <v>208</v>
      </c>
      <c r="B6" s="18">
        <f>SUM(B7:B27)</f>
        <v>5934</v>
      </c>
      <c r="C6" s="19" t="s">
        <v>172</v>
      </c>
      <c r="D6" s="20" t="e">
        <f>D7+D17+D18+D23</f>
        <v>#VALUE!</v>
      </c>
      <c r="E6" s="20" t="e">
        <f>E7+E17+E18+E23</f>
        <v>#VALUE!</v>
      </c>
      <c r="F6" s="20">
        <f>F7+F17</f>
        <v>0</v>
      </c>
      <c r="G6" s="21">
        <f>G7+G17+G26+G27</f>
        <v>5934</v>
      </c>
    </row>
    <row r="7" spans="1:9" ht="24.75" customHeight="1">
      <c r="A7" s="22" t="s">
        <v>209</v>
      </c>
      <c r="B7" s="23">
        <v>5224</v>
      </c>
      <c r="C7" s="24" t="s">
        <v>210</v>
      </c>
      <c r="D7" s="25">
        <f>SUM(D8:D10)</f>
        <v>75372</v>
      </c>
      <c r="E7" s="25">
        <f>SUM(E8:E10)</f>
        <v>75355</v>
      </c>
      <c r="F7" s="26">
        <f>F8+F10+F9</f>
        <v>0</v>
      </c>
      <c r="G7" s="26">
        <f>G8+G10+G9</f>
        <v>1290</v>
      </c>
      <c r="I7" s="36"/>
    </row>
    <row r="8" spans="1:7" ht="24.75" customHeight="1">
      <c r="A8" s="22" t="s">
        <v>211</v>
      </c>
      <c r="B8" s="23"/>
      <c r="C8" s="27" t="s">
        <v>212</v>
      </c>
      <c r="D8" s="28">
        <v>64972</v>
      </c>
      <c r="E8" s="28">
        <v>64955</v>
      </c>
      <c r="F8" s="28"/>
      <c r="G8" s="28">
        <v>940</v>
      </c>
    </row>
    <row r="9" spans="1:7" ht="24.75" customHeight="1">
      <c r="A9" s="22" t="s">
        <v>213</v>
      </c>
      <c r="B9" s="23"/>
      <c r="C9" s="27" t="s">
        <v>214</v>
      </c>
      <c r="D9" s="28"/>
      <c r="E9" s="28"/>
      <c r="F9" s="28"/>
      <c r="G9" s="28">
        <v>26</v>
      </c>
    </row>
    <row r="10" spans="1:7" ht="24.75" customHeight="1">
      <c r="A10" s="22" t="s">
        <v>215</v>
      </c>
      <c r="B10" s="23"/>
      <c r="C10" s="27" t="s">
        <v>216</v>
      </c>
      <c r="D10" s="28">
        <v>10400</v>
      </c>
      <c r="E10" s="28">
        <v>10400</v>
      </c>
      <c r="F10" s="28"/>
      <c r="G10" s="28">
        <v>324</v>
      </c>
    </row>
    <row r="11" spans="1:7" ht="24.75" customHeight="1">
      <c r="A11" s="22" t="s">
        <v>217</v>
      </c>
      <c r="B11" s="23"/>
      <c r="C11" s="27" t="s">
        <v>218</v>
      </c>
      <c r="D11" s="28"/>
      <c r="E11" s="28"/>
      <c r="F11" s="28"/>
      <c r="G11" s="28">
        <v>37</v>
      </c>
    </row>
    <row r="12" spans="1:7" ht="24.75" customHeight="1">
      <c r="A12" s="22" t="s">
        <v>219</v>
      </c>
      <c r="B12" s="23"/>
      <c r="C12" s="27" t="s">
        <v>220</v>
      </c>
      <c r="D12" s="28"/>
      <c r="E12" s="28"/>
      <c r="F12" s="28"/>
      <c r="G12" s="28">
        <v>20</v>
      </c>
    </row>
    <row r="13" spans="1:7" ht="24.75" customHeight="1">
      <c r="A13" s="22" t="s">
        <v>221</v>
      </c>
      <c r="B13" s="23"/>
      <c r="C13" s="27" t="s">
        <v>222</v>
      </c>
      <c r="D13" s="28"/>
      <c r="E13" s="28"/>
      <c r="F13" s="28"/>
      <c r="G13" s="28">
        <v>30</v>
      </c>
    </row>
    <row r="14" spans="1:7" ht="24.75" customHeight="1">
      <c r="A14" s="22" t="s">
        <v>223</v>
      </c>
      <c r="B14" s="23"/>
      <c r="C14" s="27" t="s">
        <v>224</v>
      </c>
      <c r="D14" s="28"/>
      <c r="E14" s="28"/>
      <c r="F14" s="28"/>
      <c r="G14" s="28">
        <v>20</v>
      </c>
    </row>
    <row r="15" spans="1:7" ht="24.75" customHeight="1">
      <c r="A15" s="22" t="s">
        <v>225</v>
      </c>
      <c r="B15" s="23">
        <v>710</v>
      </c>
      <c r="C15" s="27" t="s">
        <v>226</v>
      </c>
      <c r="D15" s="28"/>
      <c r="E15" s="28"/>
      <c r="F15" s="28"/>
      <c r="G15" s="28">
        <v>60</v>
      </c>
    </row>
    <row r="16" spans="1:7" ht="24.75" customHeight="1">
      <c r="A16" s="22"/>
      <c r="B16" s="23"/>
      <c r="C16" s="27" t="s">
        <v>227</v>
      </c>
      <c r="D16" s="28"/>
      <c r="E16" s="28"/>
      <c r="F16" s="28"/>
      <c r="G16" s="28">
        <v>30</v>
      </c>
    </row>
    <row r="17" spans="1:9" ht="24.75" customHeight="1">
      <c r="A17" s="22"/>
      <c r="B17" s="19"/>
      <c r="C17" s="29" t="s">
        <v>228</v>
      </c>
      <c r="D17" s="25">
        <v>1000</v>
      </c>
      <c r="E17" s="25">
        <v>1000</v>
      </c>
      <c r="F17" s="25">
        <f>SUM(F18:F25)</f>
        <v>0</v>
      </c>
      <c r="G17" s="25">
        <f>SUM(G18:G25)</f>
        <v>4047</v>
      </c>
      <c r="I17" s="36"/>
    </row>
    <row r="18" spans="1:7" ht="24.75" customHeight="1">
      <c r="A18" s="22"/>
      <c r="B18" s="19"/>
      <c r="C18" s="30" t="s">
        <v>229</v>
      </c>
      <c r="D18" s="28">
        <v>37967</v>
      </c>
      <c r="E18" s="28">
        <v>38116</v>
      </c>
      <c r="F18" s="28"/>
      <c r="G18" s="28">
        <v>900</v>
      </c>
    </row>
    <row r="19" spans="1:7" ht="24.75" customHeight="1">
      <c r="A19" s="22"/>
      <c r="B19" s="19"/>
      <c r="C19" s="30" t="s">
        <v>230</v>
      </c>
      <c r="D19" s="28"/>
      <c r="E19" s="28"/>
      <c r="F19" s="28"/>
      <c r="G19" s="28">
        <v>500</v>
      </c>
    </row>
    <row r="20" spans="1:7" ht="24.75" customHeight="1">
      <c r="A20" s="22"/>
      <c r="B20" s="19"/>
      <c r="C20" s="30" t="s">
        <v>231</v>
      </c>
      <c r="D20" s="28"/>
      <c r="E20" s="28"/>
      <c r="F20" s="28"/>
      <c r="G20" s="28">
        <v>1089</v>
      </c>
    </row>
    <row r="21" spans="1:7" ht="24.75" customHeight="1">
      <c r="A21" s="22"/>
      <c r="B21" s="19"/>
      <c r="C21" s="30" t="s">
        <v>232</v>
      </c>
      <c r="D21" s="28"/>
      <c r="E21" s="28"/>
      <c r="F21" s="28"/>
      <c r="G21" s="28">
        <v>58</v>
      </c>
    </row>
    <row r="22" spans="1:7" ht="24.75" customHeight="1">
      <c r="A22" s="22"/>
      <c r="B22" s="23"/>
      <c r="C22" s="30" t="s">
        <v>233</v>
      </c>
      <c r="D22" s="28"/>
      <c r="E22" s="28"/>
      <c r="F22" s="28"/>
      <c r="G22" s="28">
        <v>200</v>
      </c>
    </row>
    <row r="23" spans="1:7" ht="24.75" customHeight="1">
      <c r="A23" s="22"/>
      <c r="B23" s="23"/>
      <c r="C23" s="30" t="s">
        <v>234</v>
      </c>
      <c r="D23" s="30" t="s">
        <v>235</v>
      </c>
      <c r="E23" s="30" t="s">
        <v>236</v>
      </c>
      <c r="F23" s="30" t="s">
        <v>237</v>
      </c>
      <c r="G23" s="28">
        <v>400</v>
      </c>
    </row>
    <row r="24" spans="1:7" ht="24.75" customHeight="1">
      <c r="A24" s="22"/>
      <c r="B24" s="23"/>
      <c r="C24" s="30" t="s">
        <v>238</v>
      </c>
      <c r="D24" s="30"/>
      <c r="E24" s="30"/>
      <c r="F24" s="30"/>
      <c r="G24" s="28">
        <v>200</v>
      </c>
    </row>
    <row r="25" spans="1:7" ht="24.75" customHeight="1">
      <c r="A25" s="22"/>
      <c r="B25" s="23"/>
      <c r="C25" s="30" t="s">
        <v>239</v>
      </c>
      <c r="D25" s="28"/>
      <c r="E25" s="28"/>
      <c r="F25" s="28"/>
      <c r="G25" s="28">
        <v>700</v>
      </c>
    </row>
    <row r="26" spans="1:8" ht="24.75" customHeight="1">
      <c r="A26" s="22"/>
      <c r="B26" s="23"/>
      <c r="C26" s="29" t="s">
        <v>240</v>
      </c>
      <c r="D26" s="25"/>
      <c r="E26" s="25"/>
      <c r="F26" s="25"/>
      <c r="G26" s="25">
        <v>150</v>
      </c>
      <c r="H26" s="31"/>
    </row>
    <row r="27" spans="1:7" ht="24.75" customHeight="1">
      <c r="A27" s="22"/>
      <c r="B27" s="23"/>
      <c r="C27" s="30" t="s">
        <v>241</v>
      </c>
      <c r="D27" s="32">
        <v>398</v>
      </c>
      <c r="E27" s="25"/>
      <c r="F27" s="28"/>
      <c r="G27" s="25">
        <v>447</v>
      </c>
    </row>
    <row r="28" spans="1:7" ht="24.75" customHeight="1">
      <c r="A28" s="33"/>
      <c r="B28" s="34"/>
      <c r="C28" s="35" t="s">
        <v>242</v>
      </c>
      <c r="D28" s="21" t="e">
        <f>#REF!-D6</f>
        <v>#REF!</v>
      </c>
      <c r="E28" s="21" t="e">
        <f>#REF!-E6</f>
        <v>#REF!</v>
      </c>
      <c r="F28" s="21" t="e">
        <f>+#REF!-F6</f>
        <v>#REF!</v>
      </c>
      <c r="G28" s="21">
        <f>+B6-G6</f>
        <v>0</v>
      </c>
    </row>
    <row r="29" spans="1:7" ht="68.25" customHeight="1">
      <c r="A29" s="176"/>
      <c r="B29" s="176"/>
      <c r="C29" s="176"/>
      <c r="D29" s="176"/>
      <c r="E29" s="176"/>
      <c r="F29" s="176"/>
      <c r="G29" s="176"/>
    </row>
    <row r="30" ht="18.75" customHeight="1">
      <c r="D30" s="16"/>
    </row>
    <row r="31" spans="1:3" ht="20.25">
      <c r="A31" s="36"/>
      <c r="C31" s="36"/>
    </row>
    <row r="32" ht="20.25">
      <c r="A32" s="37"/>
    </row>
    <row r="33" ht="20.25">
      <c r="A33" s="37"/>
    </row>
    <row r="34" ht="20.25">
      <c r="A34" s="37"/>
    </row>
    <row r="35" ht="20.25">
      <c r="A35" s="36"/>
    </row>
    <row r="36" ht="20.25">
      <c r="A36" s="36"/>
    </row>
    <row r="37" ht="20.25">
      <c r="A37" s="36"/>
    </row>
    <row r="38" ht="20.25">
      <c r="A38" s="36"/>
    </row>
  </sheetData>
  <sheetProtection/>
  <mergeCells count="8">
    <mergeCell ref="D4:E4"/>
    <mergeCell ref="A29:G29"/>
    <mergeCell ref="A4:A5"/>
    <mergeCell ref="C4:C5"/>
    <mergeCell ref="A1:G1"/>
    <mergeCell ref="A3:B3"/>
    <mergeCell ref="C3:G3"/>
    <mergeCell ref="C2:G2"/>
  </mergeCells>
  <printOptions horizontalCentered="1"/>
  <pageMargins left="0.3937007874015748" right="0.3937007874015748" top="0.4724409448818898" bottom="0.15748031496062992" header="0.5118110236220472" footer="0.7874015748031497"/>
  <pageSetup firstPageNumber="70" useFirstPageNumber="1" horizontalDpi="600" verticalDpi="600" orientation="portrait" paperSize="9" scale="95" r:id="rId3"/>
  <headerFooter alignWithMargins="0">
    <oddFooter>&amp;C 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刘瑜</dc:creator>
  <cp:keywords/>
  <dc:description/>
  <cp:lastModifiedBy>PC</cp:lastModifiedBy>
  <cp:lastPrinted>2021-06-16T01:49:42Z</cp:lastPrinted>
  <dcterms:created xsi:type="dcterms:W3CDTF">2011-10-28T02:32:56Z</dcterms:created>
  <dcterms:modified xsi:type="dcterms:W3CDTF">2021-06-16T01:49:45Z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